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dba12bfcb6df52/Documentos/GitHub/catusita_revamp/data/raw/sunat/"/>
    </mc:Choice>
  </mc:AlternateContent>
  <xr:revisionPtr revIDLastSave="1" documentId="13_ncr:1_{588413FE-4897-4926-B265-F0AB909F9A6A}" xr6:coauthVersionLast="47" xr6:coauthVersionMax="47" xr10:uidLastSave="{1B3EF23A-0773-44DE-80A0-0538530AB0BF}"/>
  <bookViews>
    <workbookView xWindow="-120" yWindow="-120" windowWidth="29040" windowHeight="15840" xr2:uid="{00000000-000D-0000-FFFF-FFFF00000000}"/>
  </bookViews>
  <sheets>
    <sheet name="Resumen" sheetId="13" r:id="rId1"/>
    <sheet name="Detalle_partidas" sheetId="17" r:id="rId2"/>
    <sheet name="Nuevo_Usado" sheetId="18" r:id="rId3"/>
    <sheet name="Origen" sheetId="19" r:id="rId4"/>
    <sheet name="Importador" sheetId="20" r:id="rId5"/>
    <sheet name="Neumaticos" sheetId="24" r:id="rId6"/>
    <sheet name="Lubricantes" sheetId="25" r:id="rId7"/>
  </sheets>
  <definedNames>
    <definedName name="_xlnm._FilterDatabase" localSheetId="1" hidden="1">Detalle_partidas!$B$3:$AC$151</definedName>
    <definedName name="_xlnm._FilterDatabase" localSheetId="0" hidden="1">Resumen!$B$3:$AB$21</definedName>
    <definedName name="_xlnm.Print_Area" localSheetId="1">Detalle_partidas!$A$1:$AA$154</definedName>
    <definedName name="_xlnm.Print_Area" localSheetId="0">Resumen!$A$1:$AB$25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2" i="17" l="1"/>
  <c r="W151" i="17"/>
  <c r="W150" i="17"/>
  <c r="W149" i="17"/>
  <c r="W148" i="17"/>
  <c r="W147" i="17"/>
  <c r="W146" i="17"/>
  <c r="W145" i="17"/>
  <c r="W144" i="17"/>
  <c r="W143" i="17"/>
  <c r="W142" i="17"/>
  <c r="W141" i="17"/>
  <c r="W140" i="17"/>
  <c r="W139" i="17"/>
  <c r="W138" i="17"/>
  <c r="W137" i="17"/>
  <c r="W136" i="17"/>
  <c r="W135" i="17"/>
  <c r="W134" i="17"/>
  <c r="W133" i="17"/>
  <c r="W132" i="17"/>
  <c r="W131" i="17"/>
  <c r="W130" i="17"/>
  <c r="W129" i="17"/>
  <c r="W128" i="17"/>
  <c r="W127" i="17"/>
  <c r="W126" i="17"/>
  <c r="W125" i="17"/>
  <c r="W124" i="17"/>
  <c r="W123" i="17"/>
  <c r="W122" i="17"/>
  <c r="W121" i="17"/>
  <c r="W120" i="17"/>
  <c r="W119" i="17"/>
  <c r="W118" i="17"/>
  <c r="W117" i="17"/>
  <c r="W116" i="17"/>
  <c r="W115" i="17"/>
  <c r="W114" i="17"/>
  <c r="W113" i="17"/>
  <c r="W112" i="17"/>
  <c r="W111" i="17"/>
  <c r="W110" i="17"/>
  <c r="W109" i="17"/>
  <c r="W108" i="17"/>
  <c r="W107" i="17"/>
  <c r="W106" i="17"/>
  <c r="W105" i="17"/>
  <c r="W104" i="17"/>
  <c r="W103" i="17"/>
  <c r="W102" i="17"/>
  <c r="W101" i="17"/>
  <c r="W100" i="17"/>
  <c r="W99" i="17"/>
  <c r="W98" i="17"/>
  <c r="W97" i="17"/>
  <c r="W96" i="17"/>
  <c r="W95" i="17"/>
  <c r="W94" i="17"/>
  <c r="W93" i="17"/>
  <c r="W92" i="17"/>
  <c r="W91" i="17"/>
  <c r="W90" i="17"/>
  <c r="W89" i="17"/>
  <c r="W88" i="17"/>
  <c r="W87" i="17"/>
  <c r="W86" i="17"/>
  <c r="W85" i="17"/>
  <c r="W84" i="17"/>
  <c r="W83" i="17"/>
  <c r="W82" i="17"/>
  <c r="W81" i="17"/>
  <c r="W80" i="17"/>
  <c r="W79" i="17"/>
  <c r="W78" i="17"/>
  <c r="W77" i="17"/>
  <c r="W76" i="17"/>
  <c r="W75" i="17"/>
  <c r="W74" i="17"/>
  <c r="W73" i="17"/>
  <c r="W72" i="17"/>
  <c r="W71" i="17"/>
  <c r="W70" i="17"/>
  <c r="W69" i="17"/>
  <c r="W68" i="17"/>
  <c r="W67" i="17"/>
  <c r="W66" i="17"/>
  <c r="W65" i="17"/>
  <c r="W64" i="17"/>
  <c r="W63" i="17"/>
  <c r="W62" i="17"/>
  <c r="W61" i="17"/>
  <c r="W60" i="17"/>
  <c r="W59" i="17"/>
  <c r="W58" i="17"/>
  <c r="W57" i="17"/>
  <c r="W56" i="17"/>
  <c r="W55" i="17"/>
  <c r="W54" i="17"/>
  <c r="W53" i="17"/>
  <c r="W52" i="17"/>
  <c r="W51" i="17"/>
  <c r="W50" i="17"/>
  <c r="W49" i="17"/>
  <c r="W48" i="17"/>
  <c r="W47" i="17"/>
  <c r="W46" i="17"/>
  <c r="W45" i="17"/>
  <c r="W44" i="17"/>
  <c r="W43" i="17"/>
  <c r="W42" i="17"/>
  <c r="W41" i="17"/>
  <c r="W40" i="17"/>
  <c r="W39" i="17"/>
  <c r="W38" i="17"/>
  <c r="W37" i="17"/>
  <c r="W36" i="17"/>
  <c r="W35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20" i="17"/>
  <c r="W19" i="17"/>
  <c r="W18" i="17"/>
  <c r="W17" i="17"/>
  <c r="W16" i="17"/>
  <c r="W15" i="17"/>
  <c r="W14" i="17"/>
  <c r="W13" i="17"/>
  <c r="W12" i="17"/>
  <c r="W11" i="17"/>
  <c r="W10" i="17"/>
  <c r="W9" i="17"/>
  <c r="W8" i="17"/>
  <c r="W7" i="17"/>
  <c r="W6" i="17"/>
  <c r="W5" i="17"/>
  <c r="W4" i="17"/>
  <c r="Y152" i="17"/>
  <c r="Y151" i="17"/>
  <c r="Y150" i="17"/>
  <c r="Y149" i="17"/>
  <c r="Y148" i="17"/>
  <c r="Y147" i="17"/>
  <c r="Y146" i="17"/>
  <c r="Y145" i="17"/>
  <c r="Y144" i="17"/>
  <c r="Y143" i="17"/>
  <c r="Y142" i="17"/>
  <c r="Y141" i="17"/>
  <c r="Y140" i="17"/>
  <c r="Y139" i="17"/>
  <c r="Y138" i="17"/>
  <c r="Y137" i="17"/>
  <c r="Y136" i="17"/>
  <c r="Y135" i="17"/>
  <c r="Y134" i="17"/>
  <c r="Y133" i="17"/>
  <c r="Y132" i="17"/>
  <c r="Y131" i="17"/>
  <c r="Y130" i="17"/>
  <c r="Y129" i="17"/>
  <c r="Y128" i="17"/>
  <c r="Y127" i="17"/>
  <c r="Y126" i="17"/>
  <c r="Y125" i="17"/>
  <c r="Y124" i="17"/>
  <c r="Y123" i="17"/>
  <c r="Y122" i="17"/>
  <c r="Y121" i="17"/>
  <c r="Y120" i="17"/>
  <c r="Y119" i="17"/>
  <c r="Y118" i="17"/>
  <c r="Y117" i="17"/>
  <c r="Y116" i="17"/>
  <c r="Y115" i="17"/>
  <c r="Y114" i="17"/>
  <c r="Y113" i="17"/>
  <c r="Y112" i="17"/>
  <c r="Y111" i="17"/>
  <c r="Y110" i="17"/>
  <c r="Y109" i="17"/>
  <c r="Y108" i="17"/>
  <c r="Y107" i="17"/>
  <c r="Y106" i="17"/>
  <c r="Y105" i="17"/>
  <c r="Y104" i="17"/>
  <c r="Y103" i="17"/>
  <c r="Y102" i="17"/>
  <c r="Y101" i="17"/>
  <c r="Y100" i="17"/>
  <c r="Y99" i="17"/>
  <c r="Y98" i="17"/>
  <c r="Y97" i="17"/>
  <c r="Y96" i="17"/>
  <c r="Y95" i="17"/>
  <c r="Y94" i="17"/>
  <c r="Y93" i="17"/>
  <c r="Y92" i="17"/>
  <c r="Y91" i="17"/>
  <c r="Y90" i="17"/>
  <c r="Y89" i="17"/>
  <c r="Y88" i="17"/>
  <c r="Y87" i="17"/>
  <c r="Y86" i="17"/>
  <c r="Y85" i="17"/>
  <c r="Y84" i="17"/>
  <c r="Y83" i="17"/>
  <c r="Y82" i="17"/>
  <c r="Y81" i="17"/>
  <c r="Y80" i="17"/>
  <c r="Y79" i="17"/>
  <c r="Y78" i="17"/>
  <c r="Y77" i="17"/>
  <c r="Y76" i="17"/>
  <c r="Y75" i="17"/>
  <c r="Y74" i="17"/>
  <c r="Y73" i="17"/>
  <c r="Y72" i="17"/>
  <c r="Y71" i="17"/>
  <c r="Y70" i="17"/>
  <c r="Y69" i="17"/>
  <c r="Y68" i="17"/>
  <c r="Y67" i="17"/>
  <c r="Y66" i="17"/>
  <c r="Y65" i="17"/>
  <c r="Y64" i="17"/>
  <c r="Y63" i="17"/>
  <c r="Y62" i="17"/>
  <c r="Y61" i="17"/>
  <c r="Y60" i="17"/>
  <c r="Y59" i="17"/>
  <c r="Y58" i="17"/>
  <c r="Y57" i="17"/>
  <c r="Y56" i="17"/>
  <c r="Y55" i="17"/>
  <c r="Y54" i="17"/>
  <c r="Y53" i="17"/>
  <c r="Y52" i="17"/>
  <c r="Y51" i="17"/>
  <c r="Y50" i="17"/>
  <c r="Y49" i="17"/>
  <c r="Y48" i="17"/>
  <c r="Y47" i="17"/>
  <c r="Y46" i="17"/>
  <c r="Y45" i="17"/>
  <c r="Y44" i="17"/>
  <c r="Y43" i="17"/>
  <c r="Y42" i="17"/>
  <c r="Y41" i="17"/>
  <c r="Y40" i="17"/>
  <c r="Y39" i="17"/>
  <c r="Y38" i="17"/>
  <c r="Y37" i="17"/>
  <c r="Y36" i="17"/>
  <c r="Y35" i="17"/>
  <c r="Y34" i="17"/>
  <c r="Y33" i="17"/>
  <c r="Y32" i="17"/>
  <c r="Y31" i="17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E8" i="25"/>
  <c r="D8" i="25"/>
  <c r="G7" i="25"/>
  <c r="G6" i="25"/>
  <c r="G5" i="25"/>
  <c r="G4" i="25"/>
  <c r="G3" i="25"/>
  <c r="F17" i="24"/>
  <c r="F18" i="24"/>
  <c r="F15" i="24"/>
  <c r="F11" i="24"/>
  <c r="F3" i="24"/>
  <c r="F9" i="24"/>
  <c r="F6" i="24"/>
  <c r="F8" i="24"/>
  <c r="F4" i="24"/>
  <c r="D19" i="24"/>
  <c r="E19" i="24"/>
  <c r="F14" i="24" s="1"/>
  <c r="G18" i="24"/>
  <c r="G17" i="24"/>
  <c r="G16" i="24"/>
  <c r="G15" i="24"/>
  <c r="G13" i="24"/>
  <c r="G12" i="24"/>
  <c r="G11" i="24"/>
  <c r="G10" i="24"/>
  <c r="G9" i="24"/>
  <c r="G8" i="24"/>
  <c r="G7" i="24"/>
  <c r="G6" i="24"/>
  <c r="G5" i="24"/>
  <c r="G4" i="24"/>
  <c r="G3" i="24"/>
  <c r="X23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V4" i="13"/>
  <c r="V23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G8" i="25" l="1"/>
  <c r="F7" i="25"/>
  <c r="F5" i="25"/>
  <c r="F6" i="25"/>
  <c r="F3" i="25"/>
  <c r="F4" i="25"/>
  <c r="F13" i="24"/>
  <c r="F16" i="24"/>
  <c r="F12" i="24"/>
  <c r="F7" i="24"/>
  <c r="F10" i="24"/>
  <c r="F5" i="24"/>
  <c r="F19" i="24" s="1"/>
  <c r="G19" i="24"/>
  <c r="H22" i="18"/>
  <c r="G22" i="18"/>
  <c r="D22" i="18"/>
  <c r="C22" i="18"/>
  <c r="D54" i="19"/>
  <c r="C54" i="19"/>
  <c r="F8" i="25" l="1"/>
  <c r="D19" i="20"/>
  <c r="E17" i="20" s="1"/>
  <c r="C19" i="20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I22" i="18"/>
  <c r="E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4" i="18"/>
  <c r="E6" i="20" l="1"/>
  <c r="E18" i="20"/>
  <c r="E4" i="20"/>
  <c r="E7" i="20"/>
  <c r="E8" i="20"/>
  <c r="E9" i="20"/>
  <c r="E11" i="20"/>
  <c r="E5" i="20"/>
  <c r="E10" i="20"/>
  <c r="E13" i="20"/>
  <c r="E12" i="20"/>
  <c r="E14" i="20"/>
  <c r="F19" i="20"/>
  <c r="E16" i="20"/>
  <c r="E3" i="20"/>
  <c r="E15" i="20"/>
  <c r="E54" i="19"/>
  <c r="X148" i="17"/>
  <c r="V148" i="17"/>
  <c r="Q148" i="17"/>
  <c r="AC148" i="17" s="1"/>
  <c r="AB148" i="17" s="1"/>
  <c r="E19" i="20" l="1"/>
  <c r="AB2" i="17"/>
  <c r="V145" i="17"/>
  <c r="V144" i="17"/>
  <c r="V142" i="17"/>
  <c r="V137" i="17"/>
  <c r="V136" i="17"/>
  <c r="V134" i="17"/>
  <c r="V129" i="17"/>
  <c r="V128" i="17"/>
  <c r="V121" i="17"/>
  <c r="V120" i="17"/>
  <c r="V113" i="17"/>
  <c r="V112" i="17"/>
  <c r="V110" i="17"/>
  <c r="V104" i="17"/>
  <c r="V102" i="17"/>
  <c r="V96" i="17"/>
  <c r="V94" i="17"/>
  <c r="V89" i="17"/>
  <c r="V88" i="17"/>
  <c r="V81" i="17"/>
  <c r="V80" i="17"/>
  <c r="V73" i="17"/>
  <c r="V72" i="17"/>
  <c r="V70" i="17"/>
  <c r="V65" i="17"/>
  <c r="V64" i="17"/>
  <c r="V62" i="17"/>
  <c r="V57" i="17"/>
  <c r="V56" i="17"/>
  <c r="V49" i="17"/>
  <c r="V48" i="17"/>
  <c r="V46" i="17"/>
  <c r="V40" i="17"/>
  <c r="V38" i="17"/>
  <c r="V32" i="17"/>
  <c r="V30" i="17"/>
  <c r="V25" i="17"/>
  <c r="V24" i="17"/>
  <c r="V22" i="17"/>
  <c r="V17" i="17"/>
  <c r="V16" i="17"/>
  <c r="V9" i="17"/>
  <c r="V8" i="17"/>
  <c r="V6" i="17"/>
  <c r="V5" i="17"/>
  <c r="V4" i="17"/>
  <c r="V151" i="17"/>
  <c r="V150" i="17"/>
  <c r="V149" i="17"/>
  <c r="V147" i="17"/>
  <c r="V146" i="17"/>
  <c r="V143" i="17"/>
  <c r="V141" i="17"/>
  <c r="V140" i="17"/>
  <c r="V139" i="17"/>
  <c r="V138" i="17"/>
  <c r="V135" i="17"/>
  <c r="V133" i="17"/>
  <c r="V132" i="17"/>
  <c r="V131" i="17"/>
  <c r="V130" i="17"/>
  <c r="V127" i="17"/>
  <c r="V126" i="17"/>
  <c r="V125" i="17"/>
  <c r="V124" i="17"/>
  <c r="V123" i="17"/>
  <c r="V122" i="17"/>
  <c r="V119" i="17"/>
  <c r="V118" i="17"/>
  <c r="V117" i="17"/>
  <c r="V116" i="17"/>
  <c r="V115" i="17"/>
  <c r="V114" i="17"/>
  <c r="V111" i="17"/>
  <c r="V109" i="17"/>
  <c r="V108" i="17"/>
  <c r="V107" i="17"/>
  <c r="V106" i="17"/>
  <c r="V105" i="17"/>
  <c r="V103" i="17"/>
  <c r="V101" i="17"/>
  <c r="V100" i="17"/>
  <c r="V99" i="17"/>
  <c r="V98" i="17"/>
  <c r="V97" i="17"/>
  <c r="V95" i="17"/>
  <c r="V93" i="17"/>
  <c r="V92" i="17"/>
  <c r="V91" i="17"/>
  <c r="V90" i="17"/>
  <c r="V87" i="17"/>
  <c r="V86" i="17"/>
  <c r="V85" i="17"/>
  <c r="V84" i="17"/>
  <c r="V83" i="17"/>
  <c r="V82" i="17"/>
  <c r="V79" i="17"/>
  <c r="V78" i="17"/>
  <c r="V77" i="17"/>
  <c r="V76" i="17"/>
  <c r="V75" i="17"/>
  <c r="V74" i="17"/>
  <c r="V71" i="17"/>
  <c r="V69" i="17"/>
  <c r="V68" i="17"/>
  <c r="V67" i="17"/>
  <c r="V66" i="17"/>
  <c r="V63" i="17"/>
  <c r="V61" i="17"/>
  <c r="V60" i="17"/>
  <c r="V59" i="17"/>
  <c r="V58" i="17"/>
  <c r="V55" i="17"/>
  <c r="V54" i="17"/>
  <c r="V53" i="17"/>
  <c r="V52" i="17"/>
  <c r="V51" i="17"/>
  <c r="V50" i="17"/>
  <c r="V47" i="17"/>
  <c r="V45" i="17"/>
  <c r="V44" i="17"/>
  <c r="V43" i="17"/>
  <c r="V42" i="17"/>
  <c r="V41" i="17"/>
  <c r="V39" i="17"/>
  <c r="V37" i="17"/>
  <c r="V36" i="17"/>
  <c r="V35" i="17"/>
  <c r="V34" i="17"/>
  <c r="V33" i="17"/>
  <c r="V31" i="17"/>
  <c r="V29" i="17"/>
  <c r="V28" i="17"/>
  <c r="V27" i="17"/>
  <c r="V26" i="17"/>
  <c r="V23" i="17"/>
  <c r="V21" i="17"/>
  <c r="V20" i="17"/>
  <c r="V19" i="17"/>
  <c r="V18" i="17"/>
  <c r="V15" i="17"/>
  <c r="V14" i="17"/>
  <c r="V13" i="17"/>
  <c r="V12" i="17"/>
  <c r="V11" i="17"/>
  <c r="V10" i="17"/>
  <c r="V7" i="17"/>
  <c r="V2" i="17"/>
  <c r="T2" i="17"/>
  <c r="T152" i="17" l="1"/>
  <c r="U21" i="13" l="1"/>
  <c r="U19" i="13"/>
  <c r="U18" i="13"/>
  <c r="U17" i="13"/>
  <c r="U16" i="13"/>
  <c r="U15" i="13"/>
  <c r="U14" i="13"/>
  <c r="U13" i="13"/>
  <c r="U11" i="13"/>
  <c r="U10" i="13"/>
  <c r="U9" i="13"/>
  <c r="U8" i="13"/>
  <c r="U7" i="13"/>
  <c r="U6" i="13"/>
  <c r="U5" i="13"/>
  <c r="U4" i="13"/>
  <c r="U20" i="13"/>
  <c r="U12" i="13"/>
  <c r="S23" i="13"/>
  <c r="X144" i="17" l="1"/>
  <c r="X140" i="17"/>
  <c r="X139" i="17"/>
  <c r="X138" i="17"/>
  <c r="X137" i="17"/>
  <c r="X136" i="17"/>
  <c r="X132" i="17"/>
  <c r="X131" i="17"/>
  <c r="X130" i="17"/>
  <c r="X128" i="17"/>
  <c r="X124" i="17"/>
  <c r="X123" i="17"/>
  <c r="X122" i="17"/>
  <c r="X121" i="17"/>
  <c r="X120" i="17"/>
  <c r="X116" i="17"/>
  <c r="X115" i="17"/>
  <c r="X114" i="17"/>
  <c r="X112" i="17"/>
  <c r="X107" i="17"/>
  <c r="X105" i="17"/>
  <c r="X104" i="17"/>
  <c r="X100" i="17"/>
  <c r="X98" i="17"/>
  <c r="X97" i="17"/>
  <c r="X96" i="17"/>
  <c r="X92" i="17"/>
  <c r="X91" i="17"/>
  <c r="X88" i="17"/>
  <c r="X84" i="17"/>
  <c r="X83" i="17"/>
  <c r="X82" i="17"/>
  <c r="X81" i="17"/>
  <c r="X80" i="17"/>
  <c r="X76" i="17"/>
  <c r="X75" i="17"/>
  <c r="X74" i="17"/>
  <c r="X73" i="17"/>
  <c r="X72" i="17"/>
  <c r="X68" i="17"/>
  <c r="X67" i="17"/>
  <c r="X66" i="17"/>
  <c r="X65" i="17"/>
  <c r="X64" i="17"/>
  <c r="X60" i="17"/>
  <c r="X59" i="17"/>
  <c r="X58" i="17"/>
  <c r="X57" i="17"/>
  <c r="X56" i="17"/>
  <c r="X52" i="17"/>
  <c r="X51" i="17"/>
  <c r="X50" i="17"/>
  <c r="X49" i="17"/>
  <c r="X48" i="17"/>
  <c r="X44" i="17"/>
  <c r="X43" i="17"/>
  <c r="X42" i="17"/>
  <c r="X41" i="17"/>
  <c r="X40" i="17"/>
  <c r="X35" i="17"/>
  <c r="X34" i="17"/>
  <c r="X32" i="17"/>
  <c r="X28" i="17"/>
  <c r="X27" i="17"/>
  <c r="X26" i="17"/>
  <c r="X25" i="17"/>
  <c r="X24" i="17"/>
  <c r="X20" i="17"/>
  <c r="X19" i="17"/>
  <c r="X18" i="17"/>
  <c r="X16" i="17"/>
  <c r="X12" i="17"/>
  <c r="X11" i="17"/>
  <c r="X10" i="17"/>
  <c r="X9" i="17"/>
  <c r="X8" i="17"/>
  <c r="X6" i="17"/>
  <c r="X5" i="17"/>
  <c r="X4" i="17"/>
  <c r="Q4" i="17"/>
  <c r="AC4" i="17" s="1"/>
  <c r="AB4" i="17" s="1"/>
  <c r="Q5" i="17"/>
  <c r="AC5" i="17" s="1"/>
  <c r="AB5" i="17" s="1"/>
  <c r="Q6" i="17"/>
  <c r="AC6" i="17" s="1"/>
  <c r="AB6" i="17" s="1"/>
  <c r="Q7" i="17"/>
  <c r="AC7" i="17" s="1"/>
  <c r="AB7" i="17" s="1"/>
  <c r="X7" i="17"/>
  <c r="Q8" i="17"/>
  <c r="AC8" i="17" s="1"/>
  <c r="AB8" i="17" s="1"/>
  <c r="Q9" i="17"/>
  <c r="AC9" i="17" s="1"/>
  <c r="AB9" i="17" s="1"/>
  <c r="Q10" i="17"/>
  <c r="AC10" i="17" s="1"/>
  <c r="AB10" i="17" s="1"/>
  <c r="Q11" i="17"/>
  <c r="AC11" i="17" s="1"/>
  <c r="AB11" i="17" s="1"/>
  <c r="Q12" i="17"/>
  <c r="AC12" i="17" s="1"/>
  <c r="AB12" i="17" s="1"/>
  <c r="Q13" i="17"/>
  <c r="AC13" i="17" s="1"/>
  <c r="AB13" i="17" s="1"/>
  <c r="X13" i="17"/>
  <c r="Q14" i="17"/>
  <c r="AC14" i="17" s="1"/>
  <c r="AB14" i="17" s="1"/>
  <c r="X14" i="17"/>
  <c r="Q15" i="17"/>
  <c r="AC15" i="17" s="1"/>
  <c r="AB15" i="17" s="1"/>
  <c r="X15" i="17"/>
  <c r="Q16" i="17"/>
  <c r="AC16" i="17" s="1"/>
  <c r="AB16" i="17" s="1"/>
  <c r="Q17" i="17"/>
  <c r="AC17" i="17" s="1"/>
  <c r="AB17" i="17" s="1"/>
  <c r="X17" i="17"/>
  <c r="Q18" i="17"/>
  <c r="AC18" i="17" s="1"/>
  <c r="AB18" i="17" s="1"/>
  <c r="Q19" i="17"/>
  <c r="AC19" i="17" s="1"/>
  <c r="AB19" i="17" s="1"/>
  <c r="Q20" i="17"/>
  <c r="AC20" i="17" s="1"/>
  <c r="AB20" i="17" s="1"/>
  <c r="Q21" i="17"/>
  <c r="AC21" i="17" s="1"/>
  <c r="AB21" i="17" s="1"/>
  <c r="X21" i="17"/>
  <c r="Q22" i="17"/>
  <c r="AC22" i="17" s="1"/>
  <c r="AB22" i="17" s="1"/>
  <c r="X22" i="17"/>
  <c r="Q23" i="17"/>
  <c r="AC23" i="17" s="1"/>
  <c r="AB23" i="17" s="1"/>
  <c r="X23" i="17"/>
  <c r="Q24" i="17"/>
  <c r="AC24" i="17" s="1"/>
  <c r="AB24" i="17" s="1"/>
  <c r="Q25" i="17"/>
  <c r="AC25" i="17" s="1"/>
  <c r="AB25" i="17" s="1"/>
  <c r="Q26" i="17"/>
  <c r="AC26" i="17" s="1"/>
  <c r="AB26" i="17" s="1"/>
  <c r="Q27" i="17"/>
  <c r="AC27" i="17" s="1"/>
  <c r="AB27" i="17" s="1"/>
  <c r="Q28" i="17"/>
  <c r="AC28" i="17" s="1"/>
  <c r="AB28" i="17" s="1"/>
  <c r="Q29" i="17"/>
  <c r="AC29" i="17" s="1"/>
  <c r="AB29" i="17" s="1"/>
  <c r="X29" i="17"/>
  <c r="Q30" i="17"/>
  <c r="AC30" i="17" s="1"/>
  <c r="AB30" i="17" s="1"/>
  <c r="X30" i="17"/>
  <c r="Q31" i="17"/>
  <c r="AC31" i="17" s="1"/>
  <c r="AB31" i="17" s="1"/>
  <c r="X31" i="17"/>
  <c r="Q32" i="17"/>
  <c r="AC32" i="17" s="1"/>
  <c r="AB32" i="17" s="1"/>
  <c r="Q33" i="17"/>
  <c r="AC33" i="17" s="1"/>
  <c r="AB33" i="17" s="1"/>
  <c r="X33" i="17"/>
  <c r="Q34" i="17"/>
  <c r="AC34" i="17" s="1"/>
  <c r="AB34" i="17" s="1"/>
  <c r="Q35" i="17"/>
  <c r="AC35" i="17" s="1"/>
  <c r="AB35" i="17" s="1"/>
  <c r="Q36" i="17"/>
  <c r="AC36" i="17" s="1"/>
  <c r="AB36" i="17" s="1"/>
  <c r="X36" i="17"/>
  <c r="Q37" i="17"/>
  <c r="AC37" i="17" s="1"/>
  <c r="AB37" i="17" s="1"/>
  <c r="X37" i="17"/>
  <c r="Q38" i="17"/>
  <c r="AC38" i="17" s="1"/>
  <c r="AB38" i="17" s="1"/>
  <c r="X38" i="17"/>
  <c r="Q39" i="17"/>
  <c r="AC39" i="17" s="1"/>
  <c r="AB39" i="17" s="1"/>
  <c r="X39" i="17"/>
  <c r="Q40" i="17"/>
  <c r="AC40" i="17" s="1"/>
  <c r="AB40" i="17" s="1"/>
  <c r="Q41" i="17"/>
  <c r="AC41" i="17" s="1"/>
  <c r="AB41" i="17" s="1"/>
  <c r="Q42" i="17"/>
  <c r="AC42" i="17" s="1"/>
  <c r="AB42" i="17" s="1"/>
  <c r="Q43" i="17"/>
  <c r="AC43" i="17" s="1"/>
  <c r="AB43" i="17" s="1"/>
  <c r="Q44" i="17"/>
  <c r="AC44" i="17" s="1"/>
  <c r="AB44" i="17" s="1"/>
  <c r="Q45" i="17"/>
  <c r="AC45" i="17" s="1"/>
  <c r="AB45" i="17" s="1"/>
  <c r="X45" i="17"/>
  <c r="Q46" i="17"/>
  <c r="AC46" i="17" s="1"/>
  <c r="AB46" i="17" s="1"/>
  <c r="X46" i="17"/>
  <c r="Q47" i="17"/>
  <c r="AC47" i="17" s="1"/>
  <c r="AB47" i="17" s="1"/>
  <c r="X47" i="17"/>
  <c r="Q48" i="17"/>
  <c r="AC48" i="17" s="1"/>
  <c r="AB48" i="17" s="1"/>
  <c r="Q49" i="17"/>
  <c r="AC49" i="17" s="1"/>
  <c r="AB49" i="17" s="1"/>
  <c r="Q50" i="17"/>
  <c r="AC50" i="17" s="1"/>
  <c r="AB50" i="17" s="1"/>
  <c r="Q51" i="17"/>
  <c r="AC51" i="17" s="1"/>
  <c r="AB51" i="17" s="1"/>
  <c r="Q52" i="17"/>
  <c r="AC52" i="17" s="1"/>
  <c r="AB52" i="17" s="1"/>
  <c r="Q53" i="17"/>
  <c r="AC53" i="17" s="1"/>
  <c r="AB53" i="17" s="1"/>
  <c r="X53" i="17"/>
  <c r="Q54" i="17"/>
  <c r="AC54" i="17" s="1"/>
  <c r="AB54" i="17" s="1"/>
  <c r="X54" i="17"/>
  <c r="Q55" i="17"/>
  <c r="AC55" i="17" s="1"/>
  <c r="AB55" i="17" s="1"/>
  <c r="X55" i="17"/>
  <c r="Q56" i="17"/>
  <c r="AC56" i="17" s="1"/>
  <c r="AB56" i="17" s="1"/>
  <c r="Q57" i="17"/>
  <c r="AC57" i="17" s="1"/>
  <c r="AB57" i="17" s="1"/>
  <c r="Q58" i="17"/>
  <c r="AC58" i="17" s="1"/>
  <c r="AB58" i="17" s="1"/>
  <c r="Q59" i="17"/>
  <c r="AC59" i="17" s="1"/>
  <c r="AB59" i="17" s="1"/>
  <c r="Q60" i="17"/>
  <c r="AC60" i="17" s="1"/>
  <c r="AB60" i="17" s="1"/>
  <c r="Q61" i="17"/>
  <c r="AC61" i="17" s="1"/>
  <c r="AB61" i="17" s="1"/>
  <c r="X61" i="17"/>
  <c r="Q62" i="17"/>
  <c r="AC62" i="17" s="1"/>
  <c r="AB62" i="17" s="1"/>
  <c r="X62" i="17"/>
  <c r="Q63" i="17"/>
  <c r="AC63" i="17" s="1"/>
  <c r="AB63" i="17" s="1"/>
  <c r="X63" i="17"/>
  <c r="Q64" i="17"/>
  <c r="AC64" i="17" s="1"/>
  <c r="AB64" i="17" s="1"/>
  <c r="Q65" i="17"/>
  <c r="AC65" i="17" s="1"/>
  <c r="AB65" i="17" s="1"/>
  <c r="Q66" i="17"/>
  <c r="AC66" i="17" s="1"/>
  <c r="AB66" i="17" s="1"/>
  <c r="Q67" i="17"/>
  <c r="AC67" i="17" s="1"/>
  <c r="AB67" i="17" s="1"/>
  <c r="Q68" i="17"/>
  <c r="AC68" i="17" s="1"/>
  <c r="AB68" i="17" s="1"/>
  <c r="Q69" i="17"/>
  <c r="AC69" i="17" s="1"/>
  <c r="AB69" i="17" s="1"/>
  <c r="X69" i="17"/>
  <c r="Q70" i="17"/>
  <c r="AC70" i="17" s="1"/>
  <c r="AB70" i="17" s="1"/>
  <c r="X70" i="17"/>
  <c r="Q71" i="17"/>
  <c r="AC71" i="17" s="1"/>
  <c r="AB71" i="17" s="1"/>
  <c r="X71" i="17"/>
  <c r="Q72" i="17"/>
  <c r="AC72" i="17" s="1"/>
  <c r="AB72" i="17" s="1"/>
  <c r="Q73" i="17"/>
  <c r="AC73" i="17" s="1"/>
  <c r="AB73" i="17" s="1"/>
  <c r="Q74" i="17"/>
  <c r="AC74" i="17" s="1"/>
  <c r="AB74" i="17" s="1"/>
  <c r="Q75" i="17"/>
  <c r="AC75" i="17" s="1"/>
  <c r="AB75" i="17" s="1"/>
  <c r="Q76" i="17"/>
  <c r="AC76" i="17" s="1"/>
  <c r="AB76" i="17" s="1"/>
  <c r="Q77" i="17"/>
  <c r="AC77" i="17" s="1"/>
  <c r="AB77" i="17" s="1"/>
  <c r="X77" i="17"/>
  <c r="Q78" i="17"/>
  <c r="AC78" i="17" s="1"/>
  <c r="AB78" i="17" s="1"/>
  <c r="X78" i="17"/>
  <c r="Q79" i="17"/>
  <c r="AC79" i="17" s="1"/>
  <c r="AB79" i="17" s="1"/>
  <c r="X79" i="17"/>
  <c r="Q80" i="17"/>
  <c r="AC80" i="17" s="1"/>
  <c r="AB80" i="17" s="1"/>
  <c r="Q81" i="17"/>
  <c r="AC81" i="17" s="1"/>
  <c r="AB81" i="17" s="1"/>
  <c r="Q82" i="17"/>
  <c r="AC82" i="17" s="1"/>
  <c r="AB82" i="17" s="1"/>
  <c r="Q83" i="17"/>
  <c r="AC83" i="17" s="1"/>
  <c r="AB83" i="17" s="1"/>
  <c r="Q84" i="17"/>
  <c r="AC84" i="17" s="1"/>
  <c r="AB84" i="17" s="1"/>
  <c r="Q85" i="17"/>
  <c r="AC85" i="17" s="1"/>
  <c r="AB85" i="17" s="1"/>
  <c r="X85" i="17"/>
  <c r="Q86" i="17"/>
  <c r="AC86" i="17" s="1"/>
  <c r="AB86" i="17" s="1"/>
  <c r="X86" i="17"/>
  <c r="Q87" i="17"/>
  <c r="AC87" i="17" s="1"/>
  <c r="AB87" i="17" s="1"/>
  <c r="X87" i="17"/>
  <c r="Q88" i="17"/>
  <c r="AC88" i="17" s="1"/>
  <c r="AB88" i="17" s="1"/>
  <c r="Q89" i="17"/>
  <c r="AC89" i="17" s="1"/>
  <c r="AB89" i="17" s="1"/>
  <c r="X89" i="17"/>
  <c r="Q90" i="17"/>
  <c r="AC90" i="17" s="1"/>
  <c r="AB90" i="17" s="1"/>
  <c r="X90" i="17"/>
  <c r="Q91" i="17"/>
  <c r="AC91" i="17" s="1"/>
  <c r="AB91" i="17" s="1"/>
  <c r="Q92" i="17"/>
  <c r="AC92" i="17" s="1"/>
  <c r="AB92" i="17" s="1"/>
  <c r="Q93" i="17"/>
  <c r="AC93" i="17" s="1"/>
  <c r="AB93" i="17" s="1"/>
  <c r="X93" i="17"/>
  <c r="Q94" i="17"/>
  <c r="AC94" i="17" s="1"/>
  <c r="AB94" i="17" s="1"/>
  <c r="X94" i="17"/>
  <c r="Q95" i="17"/>
  <c r="AC95" i="17" s="1"/>
  <c r="AB95" i="17" s="1"/>
  <c r="X95" i="17"/>
  <c r="Q96" i="17"/>
  <c r="AC96" i="17" s="1"/>
  <c r="AB96" i="17" s="1"/>
  <c r="Q97" i="17"/>
  <c r="AC97" i="17" s="1"/>
  <c r="AB97" i="17" s="1"/>
  <c r="Q98" i="17"/>
  <c r="AC98" i="17" s="1"/>
  <c r="AB98" i="17" s="1"/>
  <c r="Q99" i="17"/>
  <c r="AC99" i="17" s="1"/>
  <c r="AB99" i="17" s="1"/>
  <c r="X99" i="17"/>
  <c r="Q100" i="17"/>
  <c r="AC100" i="17" s="1"/>
  <c r="AB100" i="17" s="1"/>
  <c r="Q101" i="17"/>
  <c r="AC101" i="17" s="1"/>
  <c r="AB101" i="17" s="1"/>
  <c r="X101" i="17"/>
  <c r="Q102" i="17"/>
  <c r="AC102" i="17" s="1"/>
  <c r="AB102" i="17" s="1"/>
  <c r="X102" i="17"/>
  <c r="Q103" i="17"/>
  <c r="AC103" i="17" s="1"/>
  <c r="AB103" i="17" s="1"/>
  <c r="X103" i="17"/>
  <c r="Q104" i="17"/>
  <c r="AC104" i="17" s="1"/>
  <c r="AB104" i="17" s="1"/>
  <c r="Q105" i="17"/>
  <c r="AC105" i="17" s="1"/>
  <c r="AB105" i="17" s="1"/>
  <c r="Q106" i="17"/>
  <c r="AC106" i="17" s="1"/>
  <c r="AB106" i="17" s="1"/>
  <c r="X106" i="17"/>
  <c r="Q107" i="17"/>
  <c r="AC107" i="17" s="1"/>
  <c r="AB107" i="17" s="1"/>
  <c r="Q108" i="17"/>
  <c r="AC108" i="17" s="1"/>
  <c r="AB108" i="17" s="1"/>
  <c r="X108" i="17"/>
  <c r="Q109" i="17"/>
  <c r="AC109" i="17" s="1"/>
  <c r="AB109" i="17" s="1"/>
  <c r="X109" i="17"/>
  <c r="Q110" i="17"/>
  <c r="AC110" i="17" s="1"/>
  <c r="AB110" i="17" s="1"/>
  <c r="X110" i="17"/>
  <c r="Q111" i="17"/>
  <c r="AC111" i="17" s="1"/>
  <c r="AB111" i="17" s="1"/>
  <c r="X111" i="17"/>
  <c r="Q112" i="17"/>
  <c r="AC112" i="17" s="1"/>
  <c r="AB112" i="17" s="1"/>
  <c r="Q113" i="17"/>
  <c r="AC113" i="17" s="1"/>
  <c r="AB113" i="17" s="1"/>
  <c r="X113" i="17"/>
  <c r="Q114" i="17"/>
  <c r="AC114" i="17" s="1"/>
  <c r="AB114" i="17" s="1"/>
  <c r="Q115" i="17"/>
  <c r="AC115" i="17" s="1"/>
  <c r="AB115" i="17" s="1"/>
  <c r="Q116" i="17"/>
  <c r="AC116" i="17" s="1"/>
  <c r="AB116" i="17" s="1"/>
  <c r="Q117" i="17"/>
  <c r="AC117" i="17" s="1"/>
  <c r="AB117" i="17" s="1"/>
  <c r="X117" i="17"/>
  <c r="Q118" i="17"/>
  <c r="AC118" i="17" s="1"/>
  <c r="AB118" i="17" s="1"/>
  <c r="X118" i="17"/>
  <c r="Q119" i="17"/>
  <c r="AC119" i="17" s="1"/>
  <c r="AB119" i="17" s="1"/>
  <c r="X119" i="17"/>
  <c r="Q120" i="17"/>
  <c r="AC120" i="17" s="1"/>
  <c r="AB120" i="17" s="1"/>
  <c r="Q121" i="17"/>
  <c r="AC121" i="17" s="1"/>
  <c r="AB121" i="17" s="1"/>
  <c r="Q122" i="17"/>
  <c r="AC122" i="17" s="1"/>
  <c r="AB122" i="17" s="1"/>
  <c r="Q123" i="17"/>
  <c r="AC123" i="17" s="1"/>
  <c r="AB123" i="17" s="1"/>
  <c r="Q124" i="17"/>
  <c r="AC124" i="17" s="1"/>
  <c r="AB124" i="17" s="1"/>
  <c r="Q125" i="17"/>
  <c r="AC125" i="17" s="1"/>
  <c r="AB125" i="17" s="1"/>
  <c r="X125" i="17"/>
  <c r="Q126" i="17"/>
  <c r="AC126" i="17" s="1"/>
  <c r="AB126" i="17" s="1"/>
  <c r="X126" i="17"/>
  <c r="Q127" i="17"/>
  <c r="AC127" i="17" s="1"/>
  <c r="AB127" i="17" s="1"/>
  <c r="X127" i="17"/>
  <c r="Q128" i="17"/>
  <c r="AC128" i="17" s="1"/>
  <c r="AB128" i="17" s="1"/>
  <c r="Q129" i="17"/>
  <c r="AC129" i="17" s="1"/>
  <c r="AB129" i="17" s="1"/>
  <c r="X129" i="17"/>
  <c r="Q130" i="17"/>
  <c r="AC130" i="17" s="1"/>
  <c r="AB130" i="17" s="1"/>
  <c r="Q131" i="17"/>
  <c r="AC131" i="17" s="1"/>
  <c r="AB131" i="17" s="1"/>
  <c r="Q132" i="17"/>
  <c r="AC132" i="17" s="1"/>
  <c r="AB132" i="17" s="1"/>
  <c r="Q133" i="17"/>
  <c r="AC133" i="17" s="1"/>
  <c r="AB133" i="17" s="1"/>
  <c r="X133" i="17"/>
  <c r="Q134" i="17"/>
  <c r="AC134" i="17" s="1"/>
  <c r="AB134" i="17" s="1"/>
  <c r="X134" i="17"/>
  <c r="Q135" i="17"/>
  <c r="AC135" i="17" s="1"/>
  <c r="AB135" i="17" s="1"/>
  <c r="X135" i="17"/>
  <c r="Q136" i="17"/>
  <c r="AC136" i="17" s="1"/>
  <c r="AB136" i="17" s="1"/>
  <c r="Q137" i="17"/>
  <c r="AC137" i="17" s="1"/>
  <c r="AB137" i="17" s="1"/>
  <c r="Q138" i="17"/>
  <c r="AC138" i="17" s="1"/>
  <c r="AB138" i="17" s="1"/>
  <c r="Q139" i="17"/>
  <c r="AC139" i="17" s="1"/>
  <c r="AB139" i="17" s="1"/>
  <c r="Q140" i="17"/>
  <c r="AC140" i="17" s="1"/>
  <c r="AB140" i="17" s="1"/>
  <c r="Q141" i="17"/>
  <c r="AC141" i="17" s="1"/>
  <c r="AB141" i="17" s="1"/>
  <c r="X141" i="17"/>
  <c r="Q142" i="17"/>
  <c r="AC142" i="17" s="1"/>
  <c r="AB142" i="17" s="1"/>
  <c r="X142" i="17"/>
  <c r="Q143" i="17"/>
  <c r="AC143" i="17" s="1"/>
  <c r="AB143" i="17" s="1"/>
  <c r="X143" i="17"/>
  <c r="Q144" i="17"/>
  <c r="AC144" i="17" s="1"/>
  <c r="AB144" i="17" s="1"/>
  <c r="Q145" i="17"/>
  <c r="AC145" i="17" s="1"/>
  <c r="AB145" i="17" s="1"/>
  <c r="X145" i="17"/>
  <c r="Q146" i="17"/>
  <c r="AC146" i="17" s="1"/>
  <c r="AB146" i="17" s="1"/>
  <c r="X146" i="17"/>
  <c r="Q147" i="17"/>
  <c r="AC147" i="17" s="1"/>
  <c r="AB147" i="17" s="1"/>
  <c r="X147" i="17"/>
  <c r="Q149" i="17"/>
  <c r="AC149" i="17" s="1"/>
  <c r="AB149" i="17" s="1"/>
  <c r="X149" i="17"/>
  <c r="Q150" i="17"/>
  <c r="AC150" i="17" s="1"/>
  <c r="AB150" i="17" s="1"/>
  <c r="X150" i="17"/>
  <c r="Q151" i="17"/>
  <c r="AC151" i="17" s="1"/>
  <c r="AB151" i="17" s="1"/>
  <c r="X151" i="17"/>
  <c r="Z23" i="13"/>
  <c r="AA152" i="17"/>
  <c r="U152" i="17"/>
  <c r="AA2" i="17"/>
  <c r="X2" i="17"/>
  <c r="U2" i="17"/>
  <c r="R2" i="17"/>
  <c r="Q2" i="17"/>
  <c r="K23" i="13" l="1"/>
  <c r="Q152" i="17" l="1"/>
  <c r="R148" i="17" s="1"/>
  <c r="O23" i="13"/>
  <c r="R149" i="17" l="1"/>
  <c r="R41" i="17"/>
  <c r="R65" i="17"/>
  <c r="R73" i="17"/>
  <c r="R89" i="17"/>
  <c r="R97" i="17"/>
  <c r="R101" i="17"/>
  <c r="R125" i="17"/>
  <c r="R141" i="17"/>
  <c r="R150" i="17"/>
  <c r="R28" i="17"/>
  <c r="R32" i="17"/>
  <c r="R36" i="17"/>
  <c r="R40" i="17"/>
  <c r="R44" i="17"/>
  <c r="R48" i="17"/>
  <c r="R52" i="17"/>
  <c r="R56" i="17"/>
  <c r="R60" i="17"/>
  <c r="R64" i="17"/>
  <c r="R68" i="17"/>
  <c r="R72" i="17"/>
  <c r="R76" i="17"/>
  <c r="R80" i="17"/>
  <c r="R84" i="17"/>
  <c r="R88" i="17"/>
  <c r="R92" i="17"/>
  <c r="R96" i="17"/>
  <c r="R100" i="17"/>
  <c r="R104" i="17"/>
  <c r="R108" i="17"/>
  <c r="R112" i="17"/>
  <c r="R116" i="17"/>
  <c r="R120" i="17"/>
  <c r="R124" i="17"/>
  <c r="R128" i="17"/>
  <c r="R132" i="17"/>
  <c r="R136" i="17"/>
  <c r="R140" i="17"/>
  <c r="R144" i="17"/>
  <c r="R13" i="17"/>
  <c r="R33" i="17"/>
  <c r="R49" i="17"/>
  <c r="R85" i="17"/>
  <c r="R137" i="17"/>
  <c r="R135" i="17"/>
  <c r="R139" i="17"/>
  <c r="R21" i="17"/>
  <c r="R81" i="17"/>
  <c r="R105" i="17"/>
  <c r="R7" i="17"/>
  <c r="R11" i="17"/>
  <c r="R15" i="17"/>
  <c r="R19" i="17"/>
  <c r="R23" i="17"/>
  <c r="R27" i="17"/>
  <c r="R31" i="17"/>
  <c r="R35" i="17"/>
  <c r="R39" i="17"/>
  <c r="R43" i="17"/>
  <c r="R47" i="17"/>
  <c r="R51" i="17"/>
  <c r="R55" i="17"/>
  <c r="R59" i="17"/>
  <c r="R63" i="17"/>
  <c r="R67" i="17"/>
  <c r="R71" i="17"/>
  <c r="R75" i="17"/>
  <c r="R79" i="17"/>
  <c r="R83" i="17"/>
  <c r="R87" i="17"/>
  <c r="R91" i="17"/>
  <c r="R95" i="17"/>
  <c r="R99" i="17"/>
  <c r="R103" i="17"/>
  <c r="R107" i="17"/>
  <c r="R111" i="17"/>
  <c r="R115" i="17"/>
  <c r="R119" i="17"/>
  <c r="R123" i="17"/>
  <c r="R127" i="17"/>
  <c r="R131" i="17"/>
  <c r="R143" i="17"/>
  <c r="R147" i="17"/>
  <c r="R9" i="17"/>
  <c r="R29" i="17"/>
  <c r="R37" i="17"/>
  <c r="R57" i="17"/>
  <c r="R138" i="17"/>
  <c r="R146" i="17"/>
  <c r="R45" i="17"/>
  <c r="R61" i="17"/>
  <c r="R121" i="17"/>
  <c r="R129" i="17"/>
  <c r="R145" i="17"/>
  <c r="R6" i="17"/>
  <c r="R10" i="17"/>
  <c r="R14" i="17"/>
  <c r="R18" i="17"/>
  <c r="R22" i="17"/>
  <c r="R26" i="17"/>
  <c r="R30" i="17"/>
  <c r="R34" i="17"/>
  <c r="R38" i="17"/>
  <c r="R42" i="17"/>
  <c r="R46" i="17"/>
  <c r="R50" i="17"/>
  <c r="R54" i="17"/>
  <c r="R58" i="17"/>
  <c r="R62" i="17"/>
  <c r="R66" i="17"/>
  <c r="R70" i="17"/>
  <c r="R74" i="17"/>
  <c r="R78" i="17"/>
  <c r="R82" i="17"/>
  <c r="R86" i="17"/>
  <c r="R90" i="17"/>
  <c r="R94" i="17"/>
  <c r="R98" i="17"/>
  <c r="R102" i="17"/>
  <c r="R106" i="17"/>
  <c r="R110" i="17"/>
  <c r="R114" i="17"/>
  <c r="R118" i="17"/>
  <c r="R122" i="17"/>
  <c r="R126" i="17"/>
  <c r="R130" i="17"/>
  <c r="R134" i="17"/>
  <c r="R142" i="17"/>
  <c r="R151" i="17"/>
  <c r="R17" i="17"/>
  <c r="R25" i="17"/>
  <c r="R53" i="17"/>
  <c r="R93" i="17"/>
  <c r="R109" i="17"/>
  <c r="R113" i="17"/>
  <c r="R5" i="17"/>
  <c r="R69" i="17"/>
  <c r="R77" i="17"/>
  <c r="R117" i="17"/>
  <c r="R133" i="17"/>
  <c r="R12" i="17"/>
  <c r="R24" i="17"/>
  <c r="R4" i="17"/>
  <c r="R16" i="17"/>
  <c r="R8" i="17"/>
  <c r="R20" i="17"/>
  <c r="AB20" i="13"/>
  <c r="AB21" i="13"/>
  <c r="P23" i="13" l="1"/>
  <c r="AB9" i="13" l="1"/>
  <c r="AB15" i="13" l="1"/>
  <c r="W11" i="13" l="1"/>
  <c r="W18" i="13"/>
  <c r="W19" i="13"/>
  <c r="W10" i="13"/>
  <c r="W17" i="13"/>
  <c r="W13" i="13"/>
  <c r="W6" i="13"/>
  <c r="W14" i="13"/>
  <c r="W21" i="13"/>
  <c r="W12" i="13"/>
  <c r="W4" i="13"/>
  <c r="W15" i="13"/>
  <c r="W9" i="13"/>
  <c r="W16" i="13"/>
  <c r="W7" i="13"/>
  <c r="W5" i="13"/>
  <c r="W20" i="13"/>
  <c r="W8" i="13"/>
  <c r="AB4" i="13" l="1"/>
  <c r="AA4" i="13" s="1"/>
  <c r="AB14" i="13"/>
  <c r="AA14" i="13" s="1"/>
  <c r="AB12" i="13"/>
  <c r="AA12" i="13" s="1"/>
  <c r="AB11" i="13"/>
  <c r="AA11" i="13" s="1"/>
  <c r="AB19" i="13"/>
  <c r="AA19" i="13" s="1"/>
  <c r="AB10" i="13"/>
  <c r="AA10" i="13" s="1"/>
  <c r="AB13" i="13"/>
  <c r="AA13" i="13" s="1"/>
  <c r="AB17" i="13"/>
  <c r="AA17" i="13" s="1"/>
  <c r="AA9" i="13"/>
  <c r="AB5" i="13"/>
  <c r="AA5" i="13" s="1"/>
  <c r="AA15" i="13"/>
  <c r="AB16" i="13"/>
  <c r="AA16" i="13" s="1"/>
  <c r="AB8" i="13"/>
  <c r="AA8" i="13" s="1"/>
  <c r="AA20" i="13"/>
  <c r="AB7" i="13"/>
  <c r="AA7" i="13" s="1"/>
  <c r="AB18" i="13"/>
  <c r="AA18" i="13" s="1"/>
  <c r="AA21" i="13"/>
  <c r="AB6" i="13"/>
  <c r="AA6" i="13" s="1"/>
  <c r="N23" i="13" l="1"/>
  <c r="P152" i="17"/>
  <c r="O152" i="17"/>
  <c r="L23" i="13" l="1"/>
  <c r="M23" i="13"/>
  <c r="AC152" i="17"/>
  <c r="M152" i="17"/>
  <c r="N152" i="17"/>
  <c r="L152" i="17" l="1"/>
  <c r="J23" i="13" l="1"/>
  <c r="I23" i="13"/>
  <c r="H23" i="13"/>
  <c r="G23" i="13"/>
  <c r="F23" i="13"/>
  <c r="Y23" i="13" l="1"/>
  <c r="T23" i="13"/>
  <c r="R23" i="13"/>
  <c r="E23" i="13"/>
  <c r="D23" i="13"/>
  <c r="W23" i="13" l="1"/>
  <c r="U23" i="13"/>
  <c r="F152" i="17" l="1"/>
  <c r="K152" i="17"/>
  <c r="J152" i="17"/>
  <c r="I152" i="17"/>
  <c r="H152" i="17"/>
  <c r="G152" i="17"/>
  <c r="E152" i="17" l="1"/>
  <c r="V152" i="17" l="1"/>
  <c r="X152" i="17"/>
  <c r="Q15" i="13"/>
  <c r="Q8" i="13"/>
  <c r="Q7" i="13"/>
  <c r="Q11" i="13"/>
  <c r="Q18" i="13"/>
  <c r="Q12" i="13"/>
  <c r="Q10" i="13"/>
  <c r="Q4" i="13"/>
  <c r="Q5" i="13"/>
  <c r="Q9" i="13"/>
  <c r="Q17" i="13"/>
  <c r="Q16" i="13"/>
  <c r="Q14" i="13"/>
  <c r="Q19" i="13"/>
  <c r="Q21" i="13"/>
  <c r="Q20" i="13"/>
  <c r="Q13" i="13"/>
  <c r="Q6" i="13"/>
  <c r="AB23" i="13"/>
  <c r="AA23" i="13" s="1"/>
  <c r="Q23" i="13" l="1"/>
  <c r="AB152" i="17" l="1"/>
  <c r="R152" i="17" l="1"/>
</calcChain>
</file>

<file path=xl/sharedStrings.xml><?xml version="1.0" encoding="utf-8"?>
<sst xmlns="http://schemas.openxmlformats.org/spreadsheetml/2006/main" count="325" uniqueCount="136">
  <si>
    <t>Ruedas y sus partes</t>
  </si>
  <si>
    <t>Total</t>
  </si>
  <si>
    <t>Productos de caucho</t>
  </si>
  <si>
    <t>Sistema de suspensión</t>
  </si>
  <si>
    <t>Partes de Motor</t>
  </si>
  <si>
    <t>Partes eléctricas</t>
  </si>
  <si>
    <t>Accesorios</t>
  </si>
  <si>
    <t>Baterías</t>
  </si>
  <si>
    <t>Sistema de frenos</t>
  </si>
  <si>
    <t>Sistema de transmisión</t>
  </si>
  <si>
    <t>Sistema de dirección</t>
  </si>
  <si>
    <t>Sistema de enfriamiento</t>
  </si>
  <si>
    <t>Sistema de escape</t>
  </si>
  <si>
    <t>Ejes y diferencial</t>
  </si>
  <si>
    <t>Partes de carrocería</t>
  </si>
  <si>
    <t>Elaboración y Diseño : Asociación Automotriz del Perú AAP.</t>
  </si>
  <si>
    <t>Lubricantes</t>
  </si>
  <si>
    <t>Filtros</t>
  </si>
  <si>
    <t>PARTIDA</t>
  </si>
  <si>
    <t>TOTAL</t>
  </si>
  <si>
    <t>N°</t>
  </si>
  <si>
    <t>Estructura</t>
  </si>
  <si>
    <t>N</t>
  </si>
  <si>
    <t>Partida</t>
  </si>
  <si>
    <t>Fuente: ADUANAS - SUNAT</t>
  </si>
  <si>
    <t>TIPO DE SUMINISTRO</t>
  </si>
  <si>
    <t>Otros consumibles</t>
  </si>
  <si>
    <t>Neumáticos</t>
  </si>
  <si>
    <t>IMPORTACION DE SUMINISTROS (Valor FOB US$)</t>
  </si>
  <si>
    <t>DESCRIPCION</t>
  </si>
  <si>
    <t>Var %
ACUM 24/23</t>
  </si>
  <si>
    <t>NUEVO</t>
  </si>
  <si>
    <t>USADO</t>
  </si>
  <si>
    <t>Total general</t>
  </si>
  <si>
    <t>Var %</t>
  </si>
  <si>
    <t>UNITED STATES</t>
  </si>
  <si>
    <t>CHINA</t>
  </si>
  <si>
    <t>JAPAN</t>
  </si>
  <si>
    <t>BRAZIL</t>
  </si>
  <si>
    <t>GERMANY</t>
  </si>
  <si>
    <t>KOREA, REPUBLIC OF</t>
  </si>
  <si>
    <t>MEXICO</t>
  </si>
  <si>
    <t>INDIA</t>
  </si>
  <si>
    <t>ITALY</t>
  </si>
  <si>
    <t>FRANCE</t>
  </si>
  <si>
    <t>THAILAND</t>
  </si>
  <si>
    <t>COLOMBIA</t>
  </si>
  <si>
    <t>SPAIN</t>
  </si>
  <si>
    <t>TAIWAN</t>
  </si>
  <si>
    <t>SWEDEN</t>
  </si>
  <si>
    <t>UNITED KINGDOM</t>
  </si>
  <si>
    <t>TURKEY</t>
  </si>
  <si>
    <t>ECUADOR</t>
  </si>
  <si>
    <t>INDONESIA</t>
  </si>
  <si>
    <t>SINGAPORE</t>
  </si>
  <si>
    <t>BELGIUM</t>
  </si>
  <si>
    <t>POLAND</t>
  </si>
  <si>
    <t>CANADA</t>
  </si>
  <si>
    <t>CZECH REPUBLIC</t>
  </si>
  <si>
    <t>VIET NAM</t>
  </si>
  <si>
    <t>CHILE</t>
  </si>
  <si>
    <t>ARGENTINA</t>
  </si>
  <si>
    <t>AUSTRIA</t>
  </si>
  <si>
    <t>ROMANIA</t>
  </si>
  <si>
    <t>FINLAND</t>
  </si>
  <si>
    <t>SWITZERLAND</t>
  </si>
  <si>
    <t>UNITED ARAB EMIRATES</t>
  </si>
  <si>
    <t>MALAYSIA</t>
  </si>
  <si>
    <t>NETHERLANDS</t>
  </si>
  <si>
    <t>SLOVAKIA</t>
  </si>
  <si>
    <t>EL SALVADOR</t>
  </si>
  <si>
    <t>DENMARK</t>
  </si>
  <si>
    <t>SOUTH AFRICA</t>
  </si>
  <si>
    <t>HUNGARY</t>
  </si>
  <si>
    <t>AUSTRALIA</t>
  </si>
  <si>
    <t>TUNISIA</t>
  </si>
  <si>
    <t>PHILIPPINES</t>
  </si>
  <si>
    <t>COSTA RICA</t>
  </si>
  <si>
    <t>ISRAEL</t>
  </si>
  <si>
    <t>PANAMA</t>
  </si>
  <si>
    <t>SLOVENIA</t>
  </si>
  <si>
    <t>PORTUGAL</t>
  </si>
  <si>
    <t>BULGARIA</t>
  </si>
  <si>
    <t>PAIS DE ORIGEN</t>
  </si>
  <si>
    <t>OTROS</t>
  </si>
  <si>
    <t>% PART</t>
  </si>
  <si>
    <t>VAR %</t>
  </si>
  <si>
    <t>BRIDGESTONE MINING SOLUTIONS PERU S.A.C.</t>
  </si>
  <si>
    <t>TERPEL COMERCIAL DEL PERU S.R.L.</t>
  </si>
  <si>
    <t>MICHELIN DEL PERU S.A.</t>
  </si>
  <si>
    <t>J.CH.COMERCIAL S.A.</t>
  </si>
  <si>
    <t>DISTRIBUIDORA CUMMINS PERU S.A.C</t>
  </si>
  <si>
    <t>CORPORACION PRIMAX S.A.</t>
  </si>
  <si>
    <t>KOMATSU-MITSUI MAQUINARIAS PERU S.A.</t>
  </si>
  <si>
    <t>TIRE SOL S.A.C.</t>
  </si>
  <si>
    <t>VISTONY COMPAÐIA INDUSTRIAL DEL PERU SOC</t>
  </si>
  <si>
    <t>TOYOTA DEL PERU S A</t>
  </si>
  <si>
    <t>LUBRICANTES DE ALTURA S.A.C.</t>
  </si>
  <si>
    <t>PROMOTORA GENESIS S.A.C.</t>
  </si>
  <si>
    <t>M &amp; M REPUESTOS Y SERVICIOS S.A.</t>
  </si>
  <si>
    <t>VOLVO PERU S A</t>
  </si>
  <si>
    <t>IMPORTADOR</t>
  </si>
  <si>
    <t>-</t>
  </si>
  <si>
    <t>HONG KONG</t>
  </si>
  <si>
    <t>ACUMULADO 
nov 2024</t>
  </si>
  <si>
    <t>% Part ACUM 
nov 2024</t>
  </si>
  <si>
    <t>Nov-22</t>
  </si>
  <si>
    <t>Nov-23</t>
  </si>
  <si>
    <t>Var % Nov 24 vs Nov 23</t>
  </si>
  <si>
    <t>ACUMULADO 
nov 2023</t>
  </si>
  <si>
    <t>Var % Nov 24 vs Oct 24</t>
  </si>
  <si>
    <t>IMPORTACION DE SUMINISTROS ACUMULADO ENE-NOV (Valor FOB US$)</t>
  </si>
  <si>
    <t>LITHUANIA</t>
  </si>
  <si>
    <t>IMPORTACION DE SUMINISTROS POR IMPORTADOR - ACUMULADO ENE-NOV (Valor FOB US$)</t>
  </si>
  <si>
    <t>FERREYROS SOCIEDAD ANONIMA</t>
  </si>
  <si>
    <t>DESCRIPCION PARTIDA</t>
  </si>
  <si>
    <t>Neumaticos - radiales</t>
  </si>
  <si>
    <t>Los demas - Neumáticos de caucho</t>
  </si>
  <si>
    <t>Los demas - Neumáticos  de caucho</t>
  </si>
  <si>
    <t>Neumáticos  utilizados en motocicletas</t>
  </si>
  <si>
    <t>Neumáticos para máquinas agrícolas o forestales</t>
  </si>
  <si>
    <t>Neumáticos  para minería y construcción</t>
  </si>
  <si>
    <t>Neumáticos (llantas neumáticas) recauchutados o usados.Utilizados en automóviles de turismo y carreras</t>
  </si>
  <si>
    <t>Neumáticos (llantas neumáticas) recauchutados o usados, de caucho; de los tipos utilizados en autobuses o camiones</t>
  </si>
  <si>
    <t>Neumáticos (llantas neumáticas) recauchutados o usados,bandajes. Los demás</t>
  </si>
  <si>
    <t>Neumáticos (llantas neumáticas) recauchutados o usados,bandajes (llantas macizos)</t>
  </si>
  <si>
    <t>Neumáticos (llantas neumáticas) recauchutados o usados,bandajes (llantas huecas)</t>
  </si>
  <si>
    <t>Cámaras de caucho para neumáticos,de los tipos utilizados en automóviles de turismo (incluidos los del tipo familiar («break» o «station
wagon») y los de carreras), en autobuses o camiones</t>
  </si>
  <si>
    <t>Cámaras de caucho para neumáticos - Las Demás</t>
  </si>
  <si>
    <t>Parches para reparar cámaras de aire y neumáticos (llantas neumáticas)</t>
  </si>
  <si>
    <t>Grasas lubricantes</t>
  </si>
  <si>
    <t>Aceites base para lubricantes</t>
  </si>
  <si>
    <t>Aceites para transmisiones hidráulicas</t>
  </si>
  <si>
    <t>Otros aceites lubricantes</t>
  </si>
  <si>
    <t>Las demás,preparaciones lubricantes</t>
  </si>
  <si>
    <t>IMPORTACION DE SUMINISTROS POR DESCRIPCION DE PARTIDA - ACUMULADO ENE-NOV (Valor FOB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</si>
</sst>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164" formatCode="_ * #,##0.00_ ;_ * \-#,##0.00_ ;_ * &quot;-&quot;??_ ;_ @_ "/>
    <numFmt numFmtId="165" formatCode="&quot;@ &quot;#,###&quot; rpm&quot;"/>
    <numFmt numFmtId="166" formatCode="##&quot;°&quot;"/>
    <numFmt numFmtId="167" formatCode="#,###&quot; cc&quot;"/>
    <numFmt numFmtId="168" formatCode="__@"/>
    <numFmt numFmtId="169" formatCode="_(@_)"/>
    <numFmt numFmtId="170" formatCode="_([$€]* #,##0.00_);_([$€]* \(#,##0.00\);_([$€]* &quot;-&quot;??_);_(@_)"/>
    <numFmt numFmtId="171" formatCode="0#"/>
    <numFmt numFmtId="172" formatCode="#,###&quot; Kg.&quot;"/>
    <numFmt numFmtId="173" formatCode="#,###&quot; Kg./m³&quot;"/>
    <numFmt numFmtId="174" formatCode="#,###&quot; Kg-m&quot;"/>
    <numFmt numFmtId="175" formatCode="#.00&quot; Km/gal&quot;"/>
    <numFmt numFmtId="176" formatCode="#.00&quot; Km/hr&quot;"/>
    <numFmt numFmtId="177" formatCode="#.00&quot; l/hr&quot;"/>
    <numFmt numFmtId="178" formatCode="#&quot; litros&quot;"/>
    <numFmt numFmtId="179" formatCode="#.00&quot; m&quot;"/>
    <numFmt numFmtId="180" formatCode="#.0&quot; m/m&quot;"/>
    <numFmt numFmtId="181" formatCode="#.00&quot; m²&quot;"/>
    <numFmt numFmtId="182" formatCode="#.0&quot; m³&quot;"/>
    <numFmt numFmtId="183" formatCode="###,###\ &quot;mm&quot;"/>
    <numFmt numFmtId="184" formatCode="_(* #,##0.00_);_(* \(#,##0.00\);_(* &quot;-&quot;??_);_(@_)"/>
    <numFmt numFmtId="185" formatCode="###,###.00"/>
    <numFmt numFmtId="186" formatCode="_(&quot;US$ &quot;#,##0.00_);_(&quot;US$ &quot;\ \(#,##0.00\);_(* &quot;-&quot;_);_(@_)"/>
    <numFmt numFmtId="187" formatCode="####&quot;.&quot;##&quot;.&quot;##&quot;.&quot;##"/>
    <numFmt numFmtId="188" formatCode="##.0&quot; PS&quot;"/>
    <numFmt numFmtId="189" formatCode="##.0\ &quot;: 1&quot;"/>
    <numFmt numFmtId="190" formatCode="#,###&quot; rpm&quot;"/>
    <numFmt numFmtId="191" formatCode="_(&quot;S/. &quot;#,##0.00_);_(&quot;S/. &quot;\(#,##0.00\);_(&quot;S/. &quot;\ &quot;-&quot;??_);_(@_)"/>
    <numFmt numFmtId="192" formatCode="###\-\ ####"/>
    <numFmt numFmtId="193" formatCode="#,###&quot; Ton.&quot;"/>
    <numFmt numFmtId="194" formatCode="0.0%"/>
    <numFmt numFmtId="195" formatCode="_ * #,##0_ ;_ * \-#,##0_ ;_ * &quot;-&quot;??_ ;_ @_ "/>
    <numFmt numFmtId="196" formatCode="_(* #,##0_);_(* \(#,##0\);_(* &quot;-&quot;??_);_(@_)"/>
    <numFmt numFmtId="197" formatCode="#,##0_ ;\-#,##0\ 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49"/>
      <name val="Calibri"/>
      <family val="2"/>
    </font>
    <font>
      <b/>
      <sz val="11"/>
      <color indexed="56"/>
      <name val="Calibri"/>
      <family val="2"/>
    </font>
    <font>
      <sz val="11"/>
      <color indexed="54"/>
      <name val="Calibri"/>
      <family val="2"/>
    </font>
    <font>
      <sz val="11"/>
      <color indexed="6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6"/>
      <name val="Arial"/>
      <family val="2"/>
    </font>
    <font>
      <sz val="5"/>
      <name val="Arial"/>
      <family val="2"/>
    </font>
    <font>
      <sz val="11"/>
      <color indexed="10"/>
      <name val="Calibri"/>
      <family val="2"/>
    </font>
    <font>
      <i/>
      <sz val="11"/>
      <color indexed="61"/>
      <name val="Calibri"/>
      <family val="2"/>
    </font>
    <font>
      <i/>
      <sz val="11"/>
      <color indexed="23"/>
      <name val="Calibri"/>
      <family val="2"/>
    </font>
    <font>
      <b/>
      <sz val="15"/>
      <color indexed="49"/>
      <name val="Calibri"/>
      <family val="2"/>
    </font>
    <font>
      <b/>
      <sz val="15"/>
      <color indexed="56"/>
      <name val="Calibri"/>
      <family val="2"/>
    </font>
    <font>
      <b/>
      <sz val="13"/>
      <color indexed="49"/>
      <name val="Calibri"/>
      <family val="2"/>
    </font>
    <font>
      <b/>
      <sz val="13"/>
      <color indexed="56"/>
      <name val="Calibri"/>
      <family val="2"/>
    </font>
    <font>
      <b/>
      <sz val="18"/>
      <color indexed="49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돋움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62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0497A"/>
        <bgColor theme="4" tint="0.79998168889431442"/>
      </patternFill>
    </fill>
    <fill>
      <patternFill patternType="solid">
        <fgColor rgb="FF60497A"/>
        <bgColor indexed="64"/>
      </patternFill>
    </fill>
    <fill>
      <patternFill patternType="solid">
        <fgColor rgb="FFFFFFFF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60497A"/>
        <bgColor theme="4" tint="0.79995117038483843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40">
    <xf numFmtId="0" fontId="0" fillId="0" borderId="0"/>
    <xf numFmtId="0" fontId="2" fillId="0" borderId="0"/>
    <xf numFmtId="165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6" fillId="18" borderId="0" applyNumberFormat="0" applyBorder="0" applyAlignment="0" applyProtection="0"/>
    <xf numFmtId="0" fontId="7" fillId="19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4" borderId="0" applyNumberFormat="0" applyBorder="0" applyAlignment="0" applyProtection="0"/>
    <xf numFmtId="0" fontId="7" fillId="20" borderId="0" applyNumberFormat="0" applyBorder="0" applyAlignment="0" applyProtection="0"/>
    <xf numFmtId="166" fontId="8" fillId="0" borderId="0" applyFont="0" applyFill="0" applyBorder="0" applyAlignment="0" applyProtection="0">
      <alignment horizontal="center" vertical="center"/>
    </xf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2" borderId="2" applyNumberFormat="0" applyAlignment="0" applyProtection="0"/>
    <xf numFmtId="0" fontId="10" fillId="10" borderId="3" applyNumberFormat="0" applyAlignment="0" applyProtection="0"/>
    <xf numFmtId="167" fontId="4" fillId="0" borderId="0" applyFont="0" applyFill="0" applyBorder="0" applyAlignment="0" applyProtection="0">
      <alignment horizontal="center" vertical="center"/>
    </xf>
    <xf numFmtId="0" fontId="11" fillId="18" borderId="4" applyNumberFormat="0" applyAlignment="0" applyProtection="0"/>
    <xf numFmtId="0" fontId="12" fillId="21" borderId="5" applyNumberFormat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168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7" fillId="18" borderId="0" applyNumberFormat="0" applyBorder="0" applyAlignment="0" applyProtection="0"/>
    <xf numFmtId="0" fontId="6" fillId="22" borderId="0" applyNumberFormat="0" applyBorder="0" applyAlignment="0" applyProtection="0"/>
    <xf numFmtId="0" fontId="7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0" fontId="7" fillId="19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25" borderId="0" applyNumberFormat="0" applyBorder="0" applyAlignment="0" applyProtection="0"/>
    <xf numFmtId="0" fontId="7" fillId="25" borderId="0" applyNumberFormat="0" applyBorder="0" applyAlignment="0" applyProtection="0"/>
    <xf numFmtId="0" fontId="16" fillId="4" borderId="2" applyNumberFormat="0" applyAlignment="0" applyProtection="0"/>
    <xf numFmtId="0" fontId="17" fillId="4" borderId="3" applyNumberFormat="0" applyAlignment="0" applyProtection="0"/>
    <xf numFmtId="169" fontId="4" fillId="0" borderId="0" applyFont="0" applyFill="0" applyBorder="0" applyAlignment="0" applyProtection="0">
      <alignment vertical="center"/>
    </xf>
    <xf numFmtId="170" fontId="3" fillId="0" borderId="0" applyFont="0" applyFill="0" applyBorder="0" applyAlignment="0" applyProtection="0"/>
    <xf numFmtId="171" fontId="18" fillId="0" borderId="0" applyFont="0" applyFill="0" applyBorder="0" applyProtection="0">
      <alignment horizontal="center" vertical="center"/>
    </xf>
    <xf numFmtId="14" fontId="19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18" fillId="0" borderId="0" applyFont="0" applyFill="0" applyBorder="0" applyAlignment="0" applyProtection="0">
      <alignment horizontal="center" vertical="center"/>
    </xf>
    <xf numFmtId="173" fontId="21" fillId="0" borderId="7" applyFont="0" applyFill="0" applyBorder="0" applyAlignment="0" applyProtection="0">
      <alignment horizontal="right" vertical="center"/>
    </xf>
    <xf numFmtId="174" fontId="18" fillId="0" borderId="0" applyFont="0" applyFill="0" applyBorder="0" applyAlignment="0" applyProtection="0">
      <alignment vertical="center"/>
    </xf>
    <xf numFmtId="172" fontId="18" fillId="0" borderId="0" applyFont="0" applyFill="0" applyBorder="0" applyAlignment="0" applyProtection="0"/>
    <xf numFmtId="175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Protection="0">
      <alignment horizontal="right" vertical="center"/>
    </xf>
    <xf numFmtId="178" fontId="22" fillId="0" borderId="0" applyFont="0" applyFill="0" applyBorder="0" applyAlignment="0" applyProtection="0">
      <alignment horizontal="center" vertical="center"/>
    </xf>
    <xf numFmtId="179" fontId="18" fillId="0" borderId="0" applyFont="0" applyFill="0" applyBorder="0" applyAlignment="0" applyProtection="0"/>
    <xf numFmtId="180" fontId="4" fillId="0" borderId="0" applyFont="0" applyFill="0" applyBorder="0" applyAlignment="0" applyProtection="0">
      <alignment horizontal="center" vertical="center"/>
    </xf>
    <xf numFmtId="181" fontId="18" fillId="0" borderId="0" applyFont="0" applyFill="0" applyBorder="0" applyProtection="0">
      <alignment horizontal="right" vertical="center"/>
    </xf>
    <xf numFmtId="182" fontId="18" fillId="0" borderId="0" applyFont="0" applyFill="0" applyBorder="0" applyProtection="0">
      <alignment horizontal="right" vertical="center"/>
    </xf>
    <xf numFmtId="183" fontId="18" fillId="0" borderId="0" applyFont="0" applyFill="0" applyBorder="0" applyAlignment="0" applyProtection="0">
      <alignment horizontal="left" vertical="center"/>
    </xf>
    <xf numFmtId="18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84" fontId="19" fillId="0" borderId="0" applyFont="0" applyFill="0" applyBorder="0" applyAlignment="0" applyProtection="0"/>
    <xf numFmtId="185" fontId="18" fillId="0" borderId="0" applyFont="0" applyFill="0" applyBorder="0" applyAlignment="0" applyProtection="0">
      <alignment horizontal="center" vertical="center"/>
    </xf>
    <xf numFmtId="3" fontId="18" fillId="0" borderId="0" applyFont="0" applyFill="0" applyBorder="0" applyAlignment="0" applyProtection="0">
      <alignment vertical="center"/>
    </xf>
    <xf numFmtId="186" fontId="18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9" fillId="0" borderId="0"/>
    <xf numFmtId="0" fontId="23" fillId="0" borderId="0"/>
    <xf numFmtId="0" fontId="19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9" fillId="6" borderId="8" applyNumberFormat="0" applyFont="0" applyAlignment="0" applyProtection="0"/>
    <xf numFmtId="0" fontId="5" fillId="6" borderId="9" applyNumberFormat="0" applyFont="0" applyAlignment="0" applyProtection="0"/>
    <xf numFmtId="187" fontId="18" fillId="0" borderId="0" applyFont="0" applyFill="0" applyBorder="0" applyAlignment="0" applyProtection="0">
      <alignment vertical="center"/>
    </xf>
    <xf numFmtId="188" fontId="4" fillId="0" borderId="0" applyFont="0" applyFill="0" applyBorder="0" applyAlignment="0" applyProtection="0">
      <alignment vertical="center"/>
    </xf>
    <xf numFmtId="189" fontId="4" fillId="0" borderId="0" applyFont="0" applyFill="0" applyBorder="0" applyAlignment="0" applyProtection="0">
      <alignment vertical="center"/>
    </xf>
    <xf numFmtId="190" fontId="18" fillId="0" borderId="0" applyFont="0" applyFill="0" applyBorder="0" applyAlignment="0" applyProtection="0"/>
    <xf numFmtId="0" fontId="12" fillId="2" borderId="10" applyNumberFormat="0" applyAlignment="0" applyProtection="0"/>
    <xf numFmtId="0" fontId="11" fillId="10" borderId="11" applyNumberFormat="0" applyAlignment="0" applyProtection="0"/>
    <xf numFmtId="0" fontId="25" fillId="0" borderId="0" applyNumberFormat="0" applyFill="0" applyBorder="0" applyAlignment="0" applyProtection="0">
      <alignment vertical="center"/>
    </xf>
    <xf numFmtId="191" fontId="19" fillId="0" borderId="0" applyFont="0" applyFill="0" applyBorder="0" applyProtection="0">
      <alignment horizontal="right" vertical="center"/>
    </xf>
    <xf numFmtId="49" fontId="26" fillId="0" borderId="0" applyFill="0" applyBorder="0" applyProtection="0"/>
    <xf numFmtId="49" fontId="26" fillId="0" borderId="0" applyFill="0" applyBorder="0" applyProtection="0">
      <alignment vertical="top"/>
    </xf>
    <xf numFmtId="192" fontId="8" fillId="0" borderId="0" applyFont="0" applyFill="0" applyBorder="0" applyAlignment="0" applyProtection="0">
      <alignment vertical="center"/>
    </xf>
    <xf numFmtId="4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" fontId="25" fillId="0" borderId="0" applyFont="0" applyFill="0" applyBorder="0" applyAlignment="0" applyProtection="0">
      <alignment horizontal="center" vertical="center"/>
    </xf>
    <xf numFmtId="49" fontId="8" fillId="26" borderId="1" applyProtection="0">
      <alignment horizontal="center" vertical="center"/>
    </xf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93" fontId="18" fillId="0" borderId="17" applyFont="0" applyFill="0" applyBorder="0" applyAlignment="0" applyProtection="0">
      <alignment horizontal="center" vertical="center"/>
    </xf>
    <xf numFmtId="0" fontId="36" fillId="0" borderId="18" applyNumberFormat="0" applyFill="0" applyAlignment="0" applyProtection="0"/>
    <xf numFmtId="0" fontId="36" fillId="0" borderId="19" applyNumberFormat="0" applyFill="0" applyAlignment="0" applyProtection="0"/>
    <xf numFmtId="49" fontId="4" fillId="26" borderId="1" applyFill="0" applyBorder="0" applyProtection="0">
      <alignment vertical="center" wrapText="1"/>
    </xf>
    <xf numFmtId="0" fontId="37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19" fillId="0" borderId="0"/>
    <xf numFmtId="9" fontId="19" fillId="0" borderId="0" applyFont="0" applyFill="0" applyBorder="0" applyAlignment="0" applyProtection="0"/>
  </cellStyleXfs>
  <cellXfs count="137">
    <xf numFmtId="0" fontId="0" fillId="0" borderId="0" xfId="0"/>
    <xf numFmtId="3" fontId="38" fillId="27" borderId="0" xfId="0" applyNumberFormat="1" applyFont="1" applyFill="1" applyAlignment="1">
      <alignment horizontal="right" vertical="center" wrapText="1"/>
    </xf>
    <xf numFmtId="0" fontId="40" fillId="27" borderId="0" xfId="0" applyFont="1" applyFill="1" applyAlignment="1">
      <alignment vertical="center"/>
    </xf>
    <xf numFmtId="0" fontId="41" fillId="27" borderId="0" xfId="0" applyFont="1" applyFill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27" borderId="0" xfId="93" applyFont="1" applyFill="1" applyAlignment="1">
      <alignment horizontal="left" vertical="center"/>
    </xf>
    <xf numFmtId="195" fontId="41" fillId="0" borderId="25" xfId="135" applyNumberFormat="1" applyFont="1" applyFill="1" applyBorder="1" applyAlignment="1">
      <alignment horizontal="right" vertical="center"/>
    </xf>
    <xf numFmtId="195" fontId="41" fillId="0" borderId="0" xfId="135" applyNumberFormat="1" applyFont="1" applyFill="1" applyBorder="1" applyAlignment="1">
      <alignment horizontal="right" vertical="center"/>
    </xf>
    <xf numFmtId="195" fontId="41" fillId="0" borderId="27" xfId="135" applyNumberFormat="1" applyFont="1" applyFill="1" applyBorder="1" applyAlignment="1">
      <alignment horizontal="right" vertical="center"/>
    </xf>
    <xf numFmtId="2" fontId="41" fillId="0" borderId="26" xfId="0" applyNumberFormat="1" applyFont="1" applyBorder="1" applyAlignment="1">
      <alignment horizontal="left" vertical="center"/>
    </xf>
    <xf numFmtId="195" fontId="41" fillId="0" borderId="24" xfId="135" applyNumberFormat="1" applyFont="1" applyFill="1" applyBorder="1" applyAlignment="1">
      <alignment horizontal="right" vertical="center"/>
    </xf>
    <xf numFmtId="2" fontId="41" fillId="0" borderId="17" xfId="0" applyNumberFormat="1" applyFont="1" applyBorder="1" applyAlignment="1">
      <alignment horizontal="left" vertical="center"/>
    </xf>
    <xf numFmtId="196" fontId="41" fillId="0" borderId="25" xfId="85" applyNumberFormat="1" applyFont="1" applyFill="1" applyBorder="1" applyAlignment="1">
      <alignment horizontal="center" vertical="center"/>
    </xf>
    <xf numFmtId="194" fontId="41" fillId="0" borderId="26" xfId="139" applyNumberFormat="1" applyFont="1" applyFill="1" applyBorder="1" applyAlignment="1">
      <alignment vertical="center"/>
    </xf>
    <xf numFmtId="196" fontId="41" fillId="0" borderId="0" xfId="85" applyNumberFormat="1" applyFont="1" applyFill="1" applyBorder="1" applyAlignment="1">
      <alignment horizontal="center" vertical="center"/>
    </xf>
    <xf numFmtId="194" fontId="41" fillId="0" borderId="17" xfId="139" applyNumberFormat="1" applyFont="1" applyFill="1" applyBorder="1" applyAlignment="1">
      <alignment vertical="center"/>
    </xf>
    <xf numFmtId="196" fontId="41" fillId="0" borderId="7" xfId="85" applyNumberFormat="1" applyFont="1" applyFill="1" applyBorder="1" applyAlignment="1">
      <alignment horizontal="center" vertical="center"/>
    </xf>
    <xf numFmtId="194" fontId="41" fillId="0" borderId="29" xfId="139" applyNumberFormat="1" applyFont="1" applyFill="1" applyBorder="1" applyAlignment="1">
      <alignment vertical="center"/>
    </xf>
    <xf numFmtId="196" fontId="41" fillId="0" borderId="22" xfId="85" applyNumberFormat="1" applyFont="1" applyFill="1" applyBorder="1" applyAlignment="1">
      <alignment horizontal="center" vertical="center"/>
    </xf>
    <xf numFmtId="194" fontId="41" fillId="0" borderId="23" xfId="139" applyNumberFormat="1" applyFont="1" applyFill="1" applyBorder="1" applyAlignment="1">
      <alignment vertical="center"/>
    </xf>
    <xf numFmtId="0" fontId="0" fillId="27" borderId="0" xfId="0" applyFill="1" applyAlignment="1">
      <alignment horizontal="center" vertical="center"/>
    </xf>
    <xf numFmtId="0" fontId="43" fillId="2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27" borderId="0" xfId="0" applyFont="1" applyFill="1" applyAlignment="1">
      <alignment vertical="center"/>
    </xf>
    <xf numFmtId="0" fontId="0" fillId="27" borderId="0" xfId="0" applyFill="1" applyAlignment="1">
      <alignment vertical="center"/>
    </xf>
    <xf numFmtId="2" fontId="38" fillId="28" borderId="21" xfId="0" applyNumberFormat="1" applyFont="1" applyFill="1" applyBorder="1" applyAlignment="1">
      <alignment horizontal="center" vertical="center" wrapText="1"/>
    </xf>
    <xf numFmtId="2" fontId="38" fillId="28" borderId="23" xfId="0" applyNumberFormat="1" applyFont="1" applyFill="1" applyBorder="1" applyAlignment="1">
      <alignment horizontal="center" vertical="center" wrapText="1"/>
    </xf>
    <xf numFmtId="3" fontId="38" fillId="0" borderId="0" xfId="0" applyNumberFormat="1" applyFont="1" applyAlignment="1">
      <alignment horizontal="center" vertical="center" wrapText="1"/>
    </xf>
    <xf numFmtId="17" fontId="38" fillId="28" borderId="21" xfId="0" applyNumberFormat="1" applyFont="1" applyFill="1" applyBorder="1" applyAlignment="1">
      <alignment horizontal="center" vertical="center" wrapText="1"/>
    </xf>
    <xf numFmtId="3" fontId="38" fillId="0" borderId="30" xfId="0" applyNumberFormat="1" applyFont="1" applyBorder="1" applyAlignment="1">
      <alignment horizontal="center" vertical="center" wrapText="1"/>
    </xf>
    <xf numFmtId="17" fontId="38" fillId="28" borderId="22" xfId="0" quotePrefix="1" applyNumberFormat="1" applyFont="1" applyFill="1" applyBorder="1" applyAlignment="1">
      <alignment horizontal="center" vertical="center" wrapText="1"/>
    </xf>
    <xf numFmtId="0" fontId="38" fillId="28" borderId="21" xfId="136" applyFont="1" applyFill="1" applyBorder="1" applyAlignment="1">
      <alignment horizontal="center" vertical="center" wrapText="1"/>
    </xf>
    <xf numFmtId="0" fontId="44" fillId="27" borderId="0" xfId="0" applyFont="1" applyFill="1" applyAlignment="1">
      <alignment horizontal="center" vertical="center"/>
    </xf>
    <xf numFmtId="2" fontId="38" fillId="27" borderId="0" xfId="0" applyNumberFormat="1" applyFont="1" applyFill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1" fontId="41" fillId="0" borderId="24" xfId="0" applyNumberFormat="1" applyFont="1" applyBorder="1" applyAlignment="1">
      <alignment horizontal="center" vertical="center"/>
    </xf>
    <xf numFmtId="3" fontId="41" fillId="0" borderId="0" xfId="0" applyNumberFormat="1" applyFont="1" applyAlignment="1">
      <alignment horizontal="right" vertical="center"/>
    </xf>
    <xf numFmtId="194" fontId="42" fillId="0" borderId="26" xfId="134" applyNumberFormat="1" applyFont="1" applyFill="1" applyBorder="1" applyAlignment="1">
      <alignment horizontal="right" vertical="center"/>
    </xf>
    <xf numFmtId="3" fontId="41" fillId="0" borderId="27" xfId="0" applyNumberFormat="1" applyFont="1" applyBorder="1" applyAlignment="1">
      <alignment horizontal="right" vertical="center"/>
    </xf>
    <xf numFmtId="0" fontId="41" fillId="27" borderId="0" xfId="0" applyFont="1" applyFill="1" applyAlignment="1">
      <alignment vertical="center"/>
    </xf>
    <xf numFmtId="1" fontId="41" fillId="0" borderId="27" xfId="0" applyNumberFormat="1" applyFont="1" applyBorder="1" applyAlignment="1">
      <alignment horizontal="center" vertical="center"/>
    </xf>
    <xf numFmtId="194" fontId="42" fillId="0" borderId="17" xfId="134" applyNumberFormat="1" applyFont="1" applyFill="1" applyBorder="1" applyAlignment="1">
      <alignment horizontal="right" vertical="center"/>
    </xf>
    <xf numFmtId="2" fontId="38" fillId="0" borderId="0" xfId="0" applyNumberFormat="1" applyFont="1" applyAlignment="1">
      <alignment horizontal="center" vertical="center"/>
    </xf>
    <xf numFmtId="2" fontId="38" fillId="28" borderId="21" xfId="0" applyNumberFormat="1" applyFont="1" applyFill="1" applyBorder="1" applyAlignment="1">
      <alignment horizontal="center" vertical="center"/>
    </xf>
    <xf numFmtId="2" fontId="38" fillId="28" borderId="23" xfId="0" applyNumberFormat="1" applyFont="1" applyFill="1" applyBorder="1" applyAlignment="1">
      <alignment horizontal="left" vertical="center" wrapText="1"/>
    </xf>
    <xf numFmtId="195" fontId="38" fillId="28" borderId="21" xfId="135" applyNumberFormat="1" applyFont="1" applyFill="1" applyBorder="1" applyAlignment="1">
      <alignment horizontal="center" vertical="center" wrapText="1"/>
    </xf>
    <xf numFmtId="195" fontId="38" fillId="28" borderId="22" xfId="135" applyNumberFormat="1" applyFont="1" applyFill="1" applyBorder="1" applyAlignment="1">
      <alignment horizontal="center" vertical="center" wrapText="1"/>
    </xf>
    <xf numFmtId="3" fontId="38" fillId="28" borderId="22" xfId="0" applyNumberFormat="1" applyFont="1" applyFill="1" applyBorder="1" applyAlignment="1">
      <alignment horizontal="center" vertical="center" wrapText="1"/>
    </xf>
    <xf numFmtId="194" fontId="38" fillId="28" borderId="23" xfId="134" applyNumberFormat="1" applyFont="1" applyFill="1" applyBorder="1" applyAlignment="1">
      <alignment horizontal="center" vertical="center" wrapText="1"/>
    </xf>
    <xf numFmtId="195" fontId="38" fillId="28" borderId="21" xfId="135" applyNumberFormat="1" applyFont="1" applyFill="1" applyBorder="1" applyAlignment="1">
      <alignment vertical="center"/>
    </xf>
    <xf numFmtId="4" fontId="0" fillId="0" borderId="0" xfId="0" applyNumberFormat="1" applyAlignment="1">
      <alignment vertical="center"/>
    </xf>
    <xf numFmtId="3" fontId="0" fillId="27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27" borderId="0" xfId="0" applyNumberFormat="1" applyFill="1" applyAlignment="1">
      <alignment horizontal="right" vertical="center"/>
    </xf>
    <xf numFmtId="0" fontId="43" fillId="27" borderId="20" xfId="0" applyFont="1" applyFill="1" applyBorder="1" applyAlignment="1">
      <alignment vertical="center"/>
    </xf>
    <xf numFmtId="0" fontId="42" fillId="27" borderId="0" xfId="0" applyFont="1" applyFill="1" applyAlignment="1">
      <alignment horizontal="center" vertical="center"/>
    </xf>
    <xf numFmtId="3" fontId="38" fillId="28" borderId="1" xfId="0" applyNumberFormat="1" applyFont="1" applyFill="1" applyBorder="1" applyAlignment="1">
      <alignment horizontal="center" vertical="center" wrapText="1"/>
    </xf>
    <xf numFmtId="3" fontId="38" fillId="0" borderId="20" xfId="0" applyNumberFormat="1" applyFont="1" applyBorder="1" applyAlignment="1">
      <alignment horizontal="center" vertical="center" wrapText="1"/>
    </xf>
    <xf numFmtId="0" fontId="43" fillId="27" borderId="0" xfId="0" applyFont="1" applyFill="1" applyAlignment="1">
      <alignment horizontal="center" vertical="center"/>
    </xf>
    <xf numFmtId="0" fontId="39" fillId="27" borderId="0" xfId="0" applyFont="1" applyFill="1" applyAlignment="1">
      <alignment vertical="center"/>
    </xf>
    <xf numFmtId="0" fontId="0" fillId="0" borderId="3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95" fontId="0" fillId="0" borderId="24" xfId="135" applyNumberFormat="1" applyFont="1" applyFill="1" applyBorder="1" applyAlignment="1">
      <alignment horizontal="right" vertical="center"/>
    </xf>
    <xf numFmtId="195" fontId="0" fillId="0" borderId="25" xfId="135" applyNumberFormat="1" applyFont="1" applyFill="1" applyBorder="1" applyAlignment="1">
      <alignment horizontal="right" vertical="center"/>
    </xf>
    <xf numFmtId="194" fontId="43" fillId="0" borderId="26" xfId="134" applyNumberFormat="1" applyFont="1" applyFill="1" applyBorder="1" applyAlignment="1">
      <alignment horizontal="right" vertical="center"/>
    </xf>
    <xf numFmtId="195" fontId="0" fillId="0" borderId="24" xfId="135" applyNumberFormat="1" applyFont="1" applyFill="1" applyBorder="1" applyAlignment="1">
      <alignment vertical="center"/>
    </xf>
    <xf numFmtId="0" fontId="0" fillId="0" borderId="30" xfId="0" applyBorder="1" applyAlignment="1">
      <alignment horizontal="left" vertical="center"/>
    </xf>
    <xf numFmtId="195" fontId="0" fillId="0" borderId="27" xfId="135" applyNumberFormat="1" applyFont="1" applyFill="1" applyBorder="1" applyAlignment="1">
      <alignment horizontal="right" vertical="center"/>
    </xf>
    <xf numFmtId="195" fontId="0" fillId="0" borderId="0" xfId="135" applyNumberFormat="1" applyFont="1" applyFill="1" applyBorder="1" applyAlignment="1">
      <alignment horizontal="right" vertical="center"/>
    </xf>
    <xf numFmtId="194" fontId="43" fillId="0" borderId="17" xfId="134" applyNumberFormat="1" applyFont="1" applyFill="1" applyBorder="1" applyAlignment="1">
      <alignment horizontal="right" vertical="center"/>
    </xf>
    <xf numFmtId="195" fontId="0" fillId="0" borderId="27" xfId="135" applyNumberFormat="1" applyFont="1" applyFill="1" applyBorder="1" applyAlignment="1">
      <alignment vertical="center"/>
    </xf>
    <xf numFmtId="0" fontId="0" fillId="0" borderId="32" xfId="0" applyBorder="1" applyAlignment="1">
      <alignment horizontal="left" vertical="center"/>
    </xf>
    <xf numFmtId="195" fontId="0" fillId="0" borderId="28" xfId="135" applyNumberFormat="1" applyFont="1" applyFill="1" applyBorder="1" applyAlignment="1">
      <alignment horizontal="right" vertical="center"/>
    </xf>
    <xf numFmtId="195" fontId="0" fillId="0" borderId="7" xfId="135" applyNumberFormat="1" applyFont="1" applyFill="1" applyBorder="1" applyAlignment="1">
      <alignment horizontal="right" vertical="center"/>
    </xf>
    <xf numFmtId="194" fontId="43" fillId="0" borderId="29" xfId="134" applyNumberFormat="1" applyFont="1" applyFill="1" applyBorder="1" applyAlignment="1">
      <alignment horizontal="right" vertical="center"/>
    </xf>
    <xf numFmtId="195" fontId="0" fillId="0" borderId="28" xfId="135" applyNumberFormat="1" applyFont="1" applyFill="1" applyBorder="1" applyAlignment="1">
      <alignment vertical="center"/>
    </xf>
    <xf numFmtId="195" fontId="38" fillId="27" borderId="0" xfId="135" applyNumberFormat="1" applyFont="1" applyFill="1" applyAlignment="1">
      <alignment horizontal="right" vertical="center" wrapText="1"/>
    </xf>
    <xf numFmtId="194" fontId="38" fillId="27" borderId="0" xfId="134" applyNumberFormat="1" applyFont="1" applyFill="1" applyAlignment="1">
      <alignment horizontal="right" vertical="center" wrapText="1"/>
    </xf>
    <xf numFmtId="194" fontId="43" fillId="27" borderId="0" xfId="134" applyNumberFormat="1" applyFont="1" applyFill="1" applyAlignment="1">
      <alignment vertical="center"/>
    </xf>
    <xf numFmtId="3" fontId="38" fillId="0" borderId="33" xfId="0" applyNumberFormat="1" applyFont="1" applyBorder="1" applyAlignment="1">
      <alignment horizontal="center" vertical="center" wrapText="1"/>
    </xf>
    <xf numFmtId="195" fontId="38" fillId="28" borderId="21" xfId="135" applyNumberFormat="1" applyFont="1" applyFill="1" applyBorder="1" applyAlignment="1">
      <alignment horizontal="right" vertical="center" wrapText="1"/>
    </xf>
    <xf numFmtId="195" fontId="38" fillId="28" borderId="22" xfId="135" applyNumberFormat="1" applyFont="1" applyFill="1" applyBorder="1" applyAlignment="1">
      <alignment horizontal="right" vertical="center" wrapText="1"/>
    </xf>
    <xf numFmtId="194" fontId="38" fillId="28" borderId="23" xfId="134" applyNumberFormat="1" applyFont="1" applyFill="1" applyBorder="1" applyAlignment="1">
      <alignment horizontal="right" vertical="center" wrapText="1"/>
    </xf>
    <xf numFmtId="0" fontId="45" fillId="27" borderId="0" xfId="0" applyFont="1" applyFill="1" applyAlignment="1">
      <alignment vertical="center"/>
    </xf>
    <xf numFmtId="195" fontId="46" fillId="27" borderId="0" xfId="135" applyNumberFormat="1" applyFont="1" applyFill="1" applyAlignment="1">
      <alignment horizontal="right" vertical="center"/>
    </xf>
    <xf numFmtId="195" fontId="46" fillId="27" borderId="0" xfId="135" applyNumberFormat="1" applyFont="1" applyFill="1" applyAlignment="1">
      <alignment vertical="center"/>
    </xf>
    <xf numFmtId="0" fontId="38" fillId="28" borderId="22" xfId="136" applyFont="1" applyFill="1" applyBorder="1" applyAlignment="1">
      <alignment horizontal="center" vertical="center" wrapText="1"/>
    </xf>
    <xf numFmtId="0" fontId="38" fillId="28" borderId="23" xfId="136" applyFont="1" applyFill="1" applyBorder="1" applyAlignment="1">
      <alignment horizontal="center" vertical="center" wrapText="1"/>
    </xf>
    <xf numFmtId="195" fontId="47" fillId="27" borderId="0" xfId="135" applyNumberFormat="1" applyFont="1" applyFill="1" applyAlignment="1">
      <alignment horizontal="right" vertical="center"/>
    </xf>
    <xf numFmtId="3" fontId="46" fillId="27" borderId="0" xfId="0" applyNumberFormat="1" applyFont="1" applyFill="1" applyAlignment="1">
      <alignment vertical="center"/>
    </xf>
    <xf numFmtId="194" fontId="0" fillId="0" borderId="0" xfId="134" applyNumberFormat="1" applyFont="1" applyFill="1" applyAlignment="1">
      <alignment vertical="center"/>
    </xf>
    <xf numFmtId="3" fontId="43" fillId="0" borderId="0" xfId="0" applyNumberFormat="1" applyFont="1"/>
    <xf numFmtId="9" fontId="0" fillId="27" borderId="0" xfId="134" applyFont="1" applyFill="1" applyAlignment="1">
      <alignment vertical="center"/>
    </xf>
    <xf numFmtId="3" fontId="48" fillId="27" borderId="0" xfId="0" applyNumberFormat="1" applyFont="1" applyFill="1" applyAlignment="1">
      <alignment horizontal="right" vertical="center" wrapText="1"/>
    </xf>
    <xf numFmtId="197" fontId="47" fillId="27" borderId="0" xfId="135" applyNumberFormat="1" applyFont="1" applyFill="1" applyAlignment="1">
      <alignment horizontal="right" vertical="center"/>
    </xf>
    <xf numFmtId="4" fontId="0" fillId="27" borderId="0" xfId="0" applyNumberFormat="1" applyFill="1" applyAlignment="1">
      <alignment horizontal="right" vertical="center"/>
    </xf>
    <xf numFmtId="0" fontId="0" fillId="0" borderId="0" xfId="0" applyAlignment="1">
      <alignment horizontal="left"/>
    </xf>
    <xf numFmtId="3" fontId="0" fillId="0" borderId="0" xfId="0" applyNumberFormat="1"/>
    <xf numFmtId="194" fontId="0" fillId="0" borderId="0" xfId="134" applyNumberFormat="1" applyFont="1" applyAlignment="1">
      <alignment horizontal="center"/>
    </xf>
    <xf numFmtId="0" fontId="38" fillId="29" borderId="0" xfId="0" applyFont="1" applyFill="1"/>
    <xf numFmtId="0" fontId="38" fillId="29" borderId="0" xfId="0" applyFont="1" applyFill="1" applyAlignment="1">
      <alignment horizontal="centerContinuous" vertical="center"/>
    </xf>
    <xf numFmtId="0" fontId="38" fillId="29" borderId="34" xfId="0" applyFont="1" applyFill="1" applyBorder="1"/>
    <xf numFmtId="0" fontId="38" fillId="29" borderId="34" xfId="0" applyFont="1" applyFill="1" applyBorder="1" applyAlignment="1">
      <alignment horizontal="center"/>
    </xf>
    <xf numFmtId="0" fontId="38" fillId="29" borderId="35" xfId="0" applyFont="1" applyFill="1" applyBorder="1" applyAlignment="1">
      <alignment horizontal="left"/>
    </xf>
    <xf numFmtId="3" fontId="38" fillId="29" borderId="35" xfId="0" applyNumberFormat="1" applyFont="1" applyFill="1" applyBorder="1"/>
    <xf numFmtId="194" fontId="38" fillId="29" borderId="35" xfId="134" applyNumberFormat="1" applyFont="1" applyFill="1" applyBorder="1" applyAlignment="1">
      <alignment horizontal="center"/>
    </xf>
    <xf numFmtId="2" fontId="38" fillId="30" borderId="0" xfId="0" applyNumberFormat="1" applyFont="1" applyFill="1" applyAlignment="1">
      <alignment horizontal="centerContinuous" vertical="center" wrapText="1"/>
    </xf>
    <xf numFmtId="0" fontId="38" fillId="31" borderId="0" xfId="0" applyFont="1" applyFill="1"/>
    <xf numFmtId="0" fontId="38" fillId="31" borderId="0" xfId="0" applyFont="1" applyFill="1" applyAlignment="1">
      <alignment horizontal="center"/>
    </xf>
    <xf numFmtId="194" fontId="0" fillId="32" borderId="0" xfId="134" applyNumberFormat="1" applyFont="1" applyFill="1" applyBorder="1" applyAlignment="1">
      <alignment horizontal="center"/>
    </xf>
    <xf numFmtId="194" fontId="38" fillId="31" borderId="0" xfId="134" applyNumberFormat="1" applyFont="1" applyFill="1" applyBorder="1" applyAlignment="1">
      <alignment horizontal="center"/>
    </xf>
    <xf numFmtId="0" fontId="38" fillId="33" borderId="35" xfId="0" applyFont="1" applyFill="1" applyBorder="1" applyAlignment="1">
      <alignment horizontal="left"/>
    </xf>
    <xf numFmtId="3" fontId="38" fillId="33" borderId="35" xfId="0" applyNumberFormat="1" applyFont="1" applyFill="1" applyBorder="1"/>
    <xf numFmtId="9" fontId="38" fillId="33" borderId="35" xfId="134" applyFont="1" applyFill="1" applyBorder="1" applyAlignment="1">
      <alignment horizontal="center"/>
    </xf>
    <xf numFmtId="194" fontId="38" fillId="33" borderId="35" xfId="134" applyNumberFormat="1" applyFont="1" applyFill="1" applyBorder="1" applyAlignment="1">
      <alignment horizontal="center"/>
    </xf>
    <xf numFmtId="0" fontId="49" fillId="0" borderId="0" xfId="0" applyFont="1"/>
    <xf numFmtId="194" fontId="41" fillId="0" borderId="17" xfId="139" applyNumberFormat="1" applyFont="1" applyFill="1" applyBorder="1" applyAlignment="1">
      <alignment horizontal="center" vertical="center"/>
    </xf>
    <xf numFmtId="0" fontId="38" fillId="33" borderId="22" xfId="0" applyFont="1" applyFill="1" applyBorder="1" applyAlignment="1">
      <alignment horizontal="center" vertical="center"/>
    </xf>
    <xf numFmtId="0" fontId="50" fillId="27" borderId="0" xfId="0" applyFont="1" applyFill="1" applyAlignment="1">
      <alignment vertical="center"/>
    </xf>
    <xf numFmtId="0" fontId="52" fillId="33" borderId="34" xfId="0" applyFont="1" applyFill="1" applyBorder="1" applyAlignment="1">
      <alignment vertical="center"/>
    </xf>
    <xf numFmtId="0" fontId="52" fillId="33" borderId="34" xfId="0" applyFont="1" applyFill="1" applyBorder="1" applyAlignment="1">
      <alignment horizontal="center" vertical="center"/>
    </xf>
    <xf numFmtId="0" fontId="51" fillId="0" borderId="0" xfId="0" applyFont="1" applyAlignment="1">
      <alignment horizontal="left"/>
    </xf>
    <xf numFmtId="3" fontId="51" fillId="0" borderId="0" xfId="0" applyNumberFormat="1" applyFont="1"/>
    <xf numFmtId="194" fontId="51" fillId="0" borderId="0" xfId="134" applyNumberFormat="1" applyFont="1" applyAlignment="1">
      <alignment horizontal="center"/>
    </xf>
    <xf numFmtId="194" fontId="53" fillId="0" borderId="17" xfId="139" applyNumberFormat="1" applyFont="1" applyFill="1" applyBorder="1" applyAlignment="1">
      <alignment horizontal="center" vertical="center"/>
    </xf>
    <xf numFmtId="0" fontId="54" fillId="30" borderId="22" xfId="0" applyFont="1" applyFill="1" applyBorder="1" applyAlignment="1">
      <alignment horizontal="left"/>
    </xf>
    <xf numFmtId="3" fontId="54" fillId="30" borderId="22" xfId="0" applyNumberFormat="1" applyFont="1" applyFill="1" applyBorder="1"/>
    <xf numFmtId="9" fontId="54" fillId="30" borderId="22" xfId="134" applyFont="1" applyFill="1" applyBorder="1" applyAlignment="1">
      <alignment horizontal="center"/>
    </xf>
    <xf numFmtId="194" fontId="54" fillId="30" borderId="22" xfId="134" applyNumberFormat="1" applyFont="1" applyFill="1" applyBorder="1" applyAlignment="1">
      <alignment horizontal="center"/>
    </xf>
    <xf numFmtId="0" fontId="51" fillId="0" borderId="0" xfId="0" applyFont="1" applyAlignment="1">
      <alignment horizontal="center"/>
    </xf>
    <xf numFmtId="17" fontId="38" fillId="28" borderId="22" xfId="137" applyNumberFormat="1" applyFont="1" applyFill="1" applyBorder="1" applyAlignment="1">
      <alignment horizontal="center" vertical="center" wrapText="1"/>
    </xf>
    <xf numFmtId="17" fontId="38" fillId="28" borderId="23" xfId="137" applyNumberFormat="1" applyFont="1" applyFill="1" applyBorder="1" applyAlignment="1">
      <alignment horizontal="center" vertical="center" wrapText="1"/>
    </xf>
    <xf numFmtId="0" fontId="50" fillId="27" borderId="7" xfId="0" applyFont="1" applyFill="1" applyBorder="1" applyAlignment="1">
      <alignment horizontal="left" vertical="center"/>
    </xf>
    <xf numFmtId="0" fontId="50" fillId="27" borderId="7" xfId="0" applyFont="1" applyFill="1" applyBorder="1" applyAlignment="1">
      <alignment horizontal="center" vertical="center"/>
    </xf>
  </cellXfs>
  <cellStyles count="140">
    <cellStyle name="@ .....rpm" xfId="2" xr:uid="{00000000-0005-0000-0000-000000000000}"/>
    <cellStyle name="20% - Énfasis1 2" xfId="3" xr:uid="{00000000-0005-0000-0000-000001000000}"/>
    <cellStyle name="20% - Énfasis1 2 2" xfId="4" xr:uid="{00000000-0005-0000-0000-000002000000}"/>
    <cellStyle name="20% - Énfasis2 2" xfId="5" xr:uid="{00000000-0005-0000-0000-000003000000}"/>
    <cellStyle name="20% - Énfasis2 2 2" xfId="6" xr:uid="{00000000-0005-0000-0000-000004000000}"/>
    <cellStyle name="20% - Énfasis3 2" xfId="7" xr:uid="{00000000-0005-0000-0000-000005000000}"/>
    <cellStyle name="20% - Énfasis3 2 2" xfId="8" xr:uid="{00000000-0005-0000-0000-000006000000}"/>
    <cellStyle name="20% - Énfasis4 2" xfId="9" xr:uid="{00000000-0005-0000-0000-000007000000}"/>
    <cellStyle name="20% - Énfasis4 2 2" xfId="10" xr:uid="{00000000-0005-0000-0000-000008000000}"/>
    <cellStyle name="20% - Énfasis5 2" xfId="11" xr:uid="{00000000-0005-0000-0000-000009000000}"/>
    <cellStyle name="20% - Énfasis5 2 2" xfId="12" xr:uid="{00000000-0005-0000-0000-00000A000000}"/>
    <cellStyle name="20% - Énfasis6 2" xfId="13" xr:uid="{00000000-0005-0000-0000-00000B000000}"/>
    <cellStyle name="20% - Énfasis6 2 2" xfId="14" xr:uid="{00000000-0005-0000-0000-00000C000000}"/>
    <cellStyle name="40% - Énfasis1 2" xfId="15" xr:uid="{00000000-0005-0000-0000-00000D000000}"/>
    <cellStyle name="40% - Énfasis1 2 2" xfId="16" xr:uid="{00000000-0005-0000-0000-00000E000000}"/>
    <cellStyle name="40% - Énfasis2 2" xfId="17" xr:uid="{00000000-0005-0000-0000-00000F000000}"/>
    <cellStyle name="40% - Énfasis2 2 2" xfId="18" xr:uid="{00000000-0005-0000-0000-000010000000}"/>
    <cellStyle name="40% - Énfasis3 2" xfId="19" xr:uid="{00000000-0005-0000-0000-000011000000}"/>
    <cellStyle name="40% - Énfasis3 2 2" xfId="20" xr:uid="{00000000-0005-0000-0000-000012000000}"/>
    <cellStyle name="40% - Énfasis4 2" xfId="21" xr:uid="{00000000-0005-0000-0000-000013000000}"/>
    <cellStyle name="40% - Énfasis4 2 2" xfId="22" xr:uid="{00000000-0005-0000-0000-000014000000}"/>
    <cellStyle name="40% - Énfasis5 2" xfId="23" xr:uid="{00000000-0005-0000-0000-000015000000}"/>
    <cellStyle name="40% - Énfasis5 2 2" xfId="24" xr:uid="{00000000-0005-0000-0000-000016000000}"/>
    <cellStyle name="40% - Énfasis6 2" xfId="25" xr:uid="{00000000-0005-0000-0000-000017000000}"/>
    <cellStyle name="40% - Énfasis6 2 2" xfId="26" xr:uid="{00000000-0005-0000-0000-000018000000}"/>
    <cellStyle name="60% - Énfasis1 2" xfId="27" xr:uid="{00000000-0005-0000-0000-000019000000}"/>
    <cellStyle name="60% - Énfasis1 2 2" xfId="28" xr:uid="{00000000-0005-0000-0000-00001A000000}"/>
    <cellStyle name="60% - Énfasis2 2" xfId="29" xr:uid="{00000000-0005-0000-0000-00001B000000}"/>
    <cellStyle name="60% - Énfasis2 2 2" xfId="30" xr:uid="{00000000-0005-0000-0000-00001C000000}"/>
    <cellStyle name="60% - Énfasis3 2" xfId="31" xr:uid="{00000000-0005-0000-0000-00001D000000}"/>
    <cellStyle name="60% - Énfasis3 2 2" xfId="32" xr:uid="{00000000-0005-0000-0000-00001E000000}"/>
    <cellStyle name="60% - Énfasis4 2" xfId="33" xr:uid="{00000000-0005-0000-0000-00001F000000}"/>
    <cellStyle name="60% - Énfasis4 2 2" xfId="34" xr:uid="{00000000-0005-0000-0000-000020000000}"/>
    <cellStyle name="60% - Énfasis5 2" xfId="35" xr:uid="{00000000-0005-0000-0000-000021000000}"/>
    <cellStyle name="60% - Énfasis5 2 2" xfId="36" xr:uid="{00000000-0005-0000-0000-000022000000}"/>
    <cellStyle name="60% - Énfasis6 2" xfId="37" xr:uid="{00000000-0005-0000-0000-000023000000}"/>
    <cellStyle name="60% - Énfasis6 2 2" xfId="38" xr:uid="{00000000-0005-0000-0000-000024000000}"/>
    <cellStyle name="Angulo" xfId="39" xr:uid="{00000000-0005-0000-0000-000025000000}"/>
    <cellStyle name="Buena 2" xfId="40" xr:uid="{00000000-0005-0000-0000-000026000000}"/>
    <cellStyle name="Buena 2 2" xfId="41" xr:uid="{00000000-0005-0000-0000-000027000000}"/>
    <cellStyle name="Cálculo 2" xfId="42" xr:uid="{00000000-0005-0000-0000-000028000000}"/>
    <cellStyle name="Cálculo 2 2" xfId="43" xr:uid="{00000000-0005-0000-0000-000029000000}"/>
    <cellStyle name="cc" xfId="44" xr:uid="{00000000-0005-0000-0000-00002A000000}"/>
    <cellStyle name="Celda de comprobación 2" xfId="45" xr:uid="{00000000-0005-0000-0000-00002B000000}"/>
    <cellStyle name="Celda de comprobación 2 2" xfId="46" xr:uid="{00000000-0005-0000-0000-00002C000000}"/>
    <cellStyle name="Celda vinculada 2" xfId="47" xr:uid="{00000000-0005-0000-0000-00002D000000}"/>
    <cellStyle name="Celda vinculada 2 2" xfId="48" xr:uid="{00000000-0005-0000-0000-00002E000000}"/>
    <cellStyle name="Comma" xfId="135" builtinId="3"/>
    <cellStyle name="DobleEspacio" xfId="49" xr:uid="{00000000-0005-0000-0000-00002F000000}"/>
    <cellStyle name="Encabezado 4 2" xfId="50" xr:uid="{00000000-0005-0000-0000-000030000000}"/>
    <cellStyle name="Encabezado 4 2 2" xfId="51" xr:uid="{00000000-0005-0000-0000-000031000000}"/>
    <cellStyle name="Énfasis1 2" xfId="52" xr:uid="{00000000-0005-0000-0000-000032000000}"/>
    <cellStyle name="Énfasis1 2 2" xfId="53" xr:uid="{00000000-0005-0000-0000-000033000000}"/>
    <cellStyle name="Énfasis2 2" xfId="54" xr:uid="{00000000-0005-0000-0000-000034000000}"/>
    <cellStyle name="Énfasis2 2 2" xfId="55" xr:uid="{00000000-0005-0000-0000-000035000000}"/>
    <cellStyle name="Énfasis3 2" xfId="56" xr:uid="{00000000-0005-0000-0000-000036000000}"/>
    <cellStyle name="Énfasis3 2 2" xfId="57" xr:uid="{00000000-0005-0000-0000-000037000000}"/>
    <cellStyle name="Énfasis4 2" xfId="58" xr:uid="{00000000-0005-0000-0000-000038000000}"/>
    <cellStyle name="Énfasis4 2 2" xfId="59" xr:uid="{00000000-0005-0000-0000-000039000000}"/>
    <cellStyle name="Énfasis5 2" xfId="60" xr:uid="{00000000-0005-0000-0000-00003A000000}"/>
    <cellStyle name="Énfasis5 2 2" xfId="61" xr:uid="{00000000-0005-0000-0000-00003B000000}"/>
    <cellStyle name="Énfasis6 2" xfId="62" xr:uid="{00000000-0005-0000-0000-00003C000000}"/>
    <cellStyle name="Énfasis6 2 2" xfId="63" xr:uid="{00000000-0005-0000-0000-00003D000000}"/>
    <cellStyle name="Entrada 2" xfId="64" xr:uid="{00000000-0005-0000-0000-00003E000000}"/>
    <cellStyle name="Entrada 2 2" xfId="65" xr:uid="{00000000-0005-0000-0000-00003F000000}"/>
    <cellStyle name="Espacio" xfId="66" xr:uid="{00000000-0005-0000-0000-000040000000}"/>
    <cellStyle name="Euro" xfId="67" xr:uid="{00000000-0005-0000-0000-000041000000}"/>
    <cellStyle name="Evaluación" xfId="68" xr:uid="{00000000-0005-0000-0000-000042000000}"/>
    <cellStyle name="Fecha" xfId="69" xr:uid="{00000000-0005-0000-0000-000043000000}"/>
    <cellStyle name="Incorrecto 2" xfId="70" xr:uid="{00000000-0005-0000-0000-000044000000}"/>
    <cellStyle name="Incorrecto 2 2" xfId="71" xr:uid="{00000000-0005-0000-0000-000045000000}"/>
    <cellStyle name="Kg." xfId="72" xr:uid="{00000000-0005-0000-0000-000046000000}"/>
    <cellStyle name="Kg./m³" xfId="73" xr:uid="{00000000-0005-0000-0000-000047000000}"/>
    <cellStyle name="Kg-m" xfId="74" xr:uid="{00000000-0005-0000-0000-000048000000}"/>
    <cellStyle name="Kilos" xfId="75" xr:uid="{00000000-0005-0000-0000-000049000000}"/>
    <cellStyle name="Km/gal" xfId="76" xr:uid="{00000000-0005-0000-0000-00004A000000}"/>
    <cellStyle name="Km/hr" xfId="77" xr:uid="{00000000-0005-0000-0000-00004B000000}"/>
    <cellStyle name="l/hr" xfId="78" xr:uid="{00000000-0005-0000-0000-00004C000000}"/>
    <cellStyle name="Litros" xfId="79" xr:uid="{00000000-0005-0000-0000-00004D000000}"/>
    <cellStyle name="m" xfId="80" xr:uid="{00000000-0005-0000-0000-00004E000000}"/>
    <cellStyle name="m/m" xfId="81" xr:uid="{00000000-0005-0000-0000-00004F000000}"/>
    <cellStyle name="m²" xfId="82" xr:uid="{00000000-0005-0000-0000-000050000000}"/>
    <cellStyle name="m³" xfId="83" xr:uid="{00000000-0005-0000-0000-000051000000}"/>
    <cellStyle name="Milimetros" xfId="84" xr:uid="{00000000-0005-0000-0000-000052000000}"/>
    <cellStyle name="Millares 2" xfId="85" xr:uid="{00000000-0005-0000-0000-000054000000}"/>
    <cellStyle name="Millares 2 2" xfId="86" xr:uid="{00000000-0005-0000-0000-000055000000}"/>
    <cellStyle name="Millares 3" xfId="87" xr:uid="{00000000-0005-0000-0000-000056000000}"/>
    <cellStyle name="Millones" xfId="88" xr:uid="{00000000-0005-0000-0000-000057000000}"/>
    <cellStyle name="Millones (0)" xfId="89" xr:uid="{00000000-0005-0000-0000-000058000000}"/>
    <cellStyle name="Moneda centrado" xfId="90" xr:uid="{00000000-0005-0000-0000-000059000000}"/>
    <cellStyle name="Neutral 2" xfId="91" xr:uid="{00000000-0005-0000-0000-00005A000000}"/>
    <cellStyle name="Neutral 2 2" xfId="92" xr:uid="{00000000-0005-0000-0000-00005B000000}"/>
    <cellStyle name="Normal" xfId="0" builtinId="0"/>
    <cellStyle name="Normal 2" xfId="93" xr:uid="{00000000-0005-0000-0000-00005D000000}"/>
    <cellStyle name="Normal 2 2" xfId="94" xr:uid="{00000000-0005-0000-0000-00005E000000}"/>
    <cellStyle name="Normal 2 3 2" xfId="138" xr:uid="{00000000-0005-0000-0000-00005F000000}"/>
    <cellStyle name="Normal 2_Autom" xfId="95" xr:uid="{00000000-0005-0000-0000-000060000000}"/>
    <cellStyle name="Normal 3" xfId="1" xr:uid="{00000000-0005-0000-0000-000061000000}"/>
    <cellStyle name="Normal 4" xfId="96" xr:uid="{00000000-0005-0000-0000-000062000000}"/>
    <cellStyle name="Normal 5" xfId="97" xr:uid="{00000000-0005-0000-0000-000063000000}"/>
    <cellStyle name="Normal 6" xfId="98" xr:uid="{00000000-0005-0000-0000-000064000000}"/>
    <cellStyle name="Normal 7" xfId="99" xr:uid="{00000000-0005-0000-0000-000065000000}"/>
    <cellStyle name="Normal 8" xfId="100" xr:uid="{00000000-0005-0000-0000-000066000000}"/>
    <cellStyle name="Normal_Hoja1 2" xfId="137" xr:uid="{00000000-0005-0000-0000-000067000000}"/>
    <cellStyle name="Normal_Hoja2 2" xfId="136" xr:uid="{00000000-0005-0000-0000-000068000000}"/>
    <cellStyle name="Notas 2" xfId="101" xr:uid="{00000000-0005-0000-0000-000069000000}"/>
    <cellStyle name="Notas 2 2" xfId="102" xr:uid="{00000000-0005-0000-0000-00006A000000}"/>
    <cellStyle name="Partida" xfId="103" xr:uid="{00000000-0005-0000-0000-00006B000000}"/>
    <cellStyle name="Percent" xfId="134" builtinId="5"/>
    <cellStyle name="Porcentaje 2" xfId="139" xr:uid="{00000000-0005-0000-0000-00006D000000}"/>
    <cellStyle name="PS" xfId="104" xr:uid="{00000000-0005-0000-0000-00006E000000}"/>
    <cellStyle name="Relación" xfId="105" xr:uid="{00000000-0005-0000-0000-00006F000000}"/>
    <cellStyle name="rpm" xfId="106" xr:uid="{00000000-0005-0000-0000-000070000000}"/>
    <cellStyle name="Salida 2" xfId="107" xr:uid="{00000000-0005-0000-0000-000071000000}"/>
    <cellStyle name="Salida 2 2" xfId="108" xr:uid="{00000000-0005-0000-0000-000072000000}"/>
    <cellStyle name="Small 6" xfId="109" xr:uid="{00000000-0005-0000-0000-000073000000}"/>
    <cellStyle name="Soles" xfId="110" xr:uid="{00000000-0005-0000-0000-000074000000}"/>
    <cellStyle name="Subscript" xfId="111" xr:uid="{00000000-0005-0000-0000-000075000000}"/>
    <cellStyle name="Superscript" xfId="112" xr:uid="{00000000-0005-0000-0000-000076000000}"/>
    <cellStyle name="Teléfono" xfId="113" xr:uid="{00000000-0005-0000-0000-000077000000}"/>
    <cellStyle name="Text" xfId="114" xr:uid="{00000000-0005-0000-0000-000078000000}"/>
    <cellStyle name="Texto de advertencia 2" xfId="115" xr:uid="{00000000-0005-0000-0000-000079000000}"/>
    <cellStyle name="Texto de advertencia 2 2" xfId="116" xr:uid="{00000000-0005-0000-0000-00007A000000}"/>
    <cellStyle name="Texto explicativo 2" xfId="117" xr:uid="{00000000-0005-0000-0000-00007B000000}"/>
    <cellStyle name="Texto explicativo 2 2" xfId="118" xr:uid="{00000000-0005-0000-0000-00007C000000}"/>
    <cellStyle name="Time" xfId="119" xr:uid="{00000000-0005-0000-0000-00007D000000}"/>
    <cellStyle name="Title 10" xfId="120" xr:uid="{00000000-0005-0000-0000-00007E000000}"/>
    <cellStyle name="Título 1 2" xfId="121" xr:uid="{00000000-0005-0000-0000-00007F000000}"/>
    <cellStyle name="Título 1 2 2" xfId="122" xr:uid="{00000000-0005-0000-0000-000080000000}"/>
    <cellStyle name="Título 2 2" xfId="123" xr:uid="{00000000-0005-0000-0000-000081000000}"/>
    <cellStyle name="Título 2 2 2" xfId="124" xr:uid="{00000000-0005-0000-0000-000082000000}"/>
    <cellStyle name="Título 3 2" xfId="125" xr:uid="{00000000-0005-0000-0000-000083000000}"/>
    <cellStyle name="Título 3 2 2" xfId="126" xr:uid="{00000000-0005-0000-0000-000084000000}"/>
    <cellStyle name="Título 4" xfId="127" xr:uid="{00000000-0005-0000-0000-000085000000}"/>
    <cellStyle name="Título 4 2" xfId="128" xr:uid="{00000000-0005-0000-0000-000086000000}"/>
    <cellStyle name="Ton" xfId="129" xr:uid="{00000000-0005-0000-0000-000087000000}"/>
    <cellStyle name="Total 2" xfId="130" xr:uid="{00000000-0005-0000-0000-000088000000}"/>
    <cellStyle name="Total 2 2" xfId="131" xr:uid="{00000000-0005-0000-0000-000089000000}"/>
    <cellStyle name="Wrap Text 8" xfId="132" xr:uid="{00000000-0005-0000-0000-00008A000000}"/>
    <cellStyle name="표준_RA-210426(5월오더)" xfId="133" xr:uid="{00000000-0005-0000-0000-00008B000000}"/>
  </cellStyles>
  <dxfs count="3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9AAE0C-2E73-4A8D-926D-8D1A6ABAEC73}">
      <tableStyleElement type="wholeTable" dxfId="32"/>
      <tableStyleElement type="headerRow" dxfId="31"/>
    </tableStyle>
  </tableStyles>
  <colors>
    <mruColors>
      <color rgb="FF60497A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everde\Desktop\09-%202014%20-%20Reporte%20-%20Setiembre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F:\01.%20AAP\01.%20Gerencia%20de%20Placas\1.3.%20Estad&#237;sticas\01.%20Inmatriculaciones%20e%20Importaciones\2014\11.%20Noviembre\Suministros_Work_Noviembre-20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showGridLines="0"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O21" sqref="A1:O21"/>
    </sheetView>
  </sheetViews>
  <sheetFormatPr defaultColWidth="11.42578125" defaultRowHeight="15" outlineLevelCol="1" x14ac:dyDescent="0.25"/>
  <cols>
    <col min="1" max="1" width="4.42578125" style="3" customWidth="1"/>
    <col min="2" max="2" width="25.28515625" style="26" customWidth="1"/>
    <col min="3" max="3" width="1" style="55" customWidth="1"/>
    <col min="4" max="4" width="13" style="56" bestFit="1" customWidth="1"/>
    <col min="5" max="5" width="12.7109375" style="56" customWidth="1"/>
    <col min="6" max="6" width="16.28515625" style="56" customWidth="1"/>
    <col min="7" max="7" width="13.85546875" style="56" customWidth="1"/>
    <col min="8" max="9" width="13.7109375" style="56" customWidth="1"/>
    <col min="10" max="11" width="12.7109375" style="56" customWidth="1"/>
    <col min="12" max="12" width="12.85546875" style="56" customWidth="1"/>
    <col min="13" max="13" width="13.5703125" style="56" customWidth="1"/>
    <col min="14" max="14" width="12.85546875" style="56" customWidth="1"/>
    <col min="15" max="15" width="13" style="56" customWidth="1" outlineLevel="1"/>
    <col min="16" max="16" width="16.5703125" style="56" bestFit="1" customWidth="1"/>
    <col min="17" max="17" width="13" style="56" bestFit="1" customWidth="1"/>
    <col min="18" max="18" width="1.140625" style="26" customWidth="1"/>
    <col min="19" max="20" width="13" style="26" bestFit="1" customWidth="1"/>
    <col min="21" max="21" width="6.28515625" style="26" customWidth="1"/>
    <col min="22" max="22" width="9.5703125" style="26" customWidth="1"/>
    <col min="23" max="23" width="6.28515625" style="26" customWidth="1"/>
    <col min="24" max="24" width="8.5703125" style="26" customWidth="1"/>
    <col min="25" max="25" width="1.140625" style="26" customWidth="1"/>
    <col min="26" max="26" width="14.5703125" style="26" bestFit="1" customWidth="1"/>
    <col min="27" max="27" width="6.28515625" style="26" customWidth="1"/>
    <col min="28" max="28" width="8.5703125" style="26" bestFit="1" customWidth="1"/>
    <col min="29" max="16384" width="11.42578125" style="26"/>
  </cols>
  <sheetData>
    <row r="1" spans="1:29" ht="36" customHeight="1" x14ac:dyDescent="0.25">
      <c r="B1" s="86" t="s">
        <v>28</v>
      </c>
      <c r="C1" s="57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29" s="61" customFormat="1" ht="38.1" customHeight="1" x14ac:dyDescent="0.25">
      <c r="A2" s="58" t="s">
        <v>20</v>
      </c>
      <c r="B2" s="59" t="s">
        <v>25</v>
      </c>
      <c r="C2" s="60"/>
      <c r="D2" s="30">
        <v>45292</v>
      </c>
      <c r="E2" s="30">
        <v>45323</v>
      </c>
      <c r="F2" s="30">
        <v>45352</v>
      </c>
      <c r="G2" s="30">
        <v>45383</v>
      </c>
      <c r="H2" s="30">
        <v>45413</v>
      </c>
      <c r="I2" s="30">
        <v>45444</v>
      </c>
      <c r="J2" s="30">
        <v>45474</v>
      </c>
      <c r="K2" s="30">
        <v>45505</v>
      </c>
      <c r="L2" s="30">
        <v>45536</v>
      </c>
      <c r="M2" s="30">
        <v>45566</v>
      </c>
      <c r="N2" s="30">
        <v>45597</v>
      </c>
      <c r="O2" s="30">
        <v>45627</v>
      </c>
      <c r="P2" s="89" t="s">
        <v>104</v>
      </c>
      <c r="Q2" s="90" t="s">
        <v>105</v>
      </c>
      <c r="R2" s="31"/>
      <c r="S2" s="32" t="s">
        <v>106</v>
      </c>
      <c r="T2" s="32" t="s">
        <v>107</v>
      </c>
      <c r="U2" s="133" t="s">
        <v>110</v>
      </c>
      <c r="V2" s="134"/>
      <c r="W2" s="133" t="s">
        <v>108</v>
      </c>
      <c r="X2" s="134"/>
      <c r="Y2" s="29"/>
      <c r="Z2" s="33" t="s">
        <v>109</v>
      </c>
      <c r="AA2" s="133" t="s">
        <v>30</v>
      </c>
      <c r="AB2" s="134"/>
    </row>
    <row r="3" spans="1:29" ht="6" customHeight="1" x14ac:dyDescent="0.25">
      <c r="B3" s="62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9" s="55" customFormat="1" x14ac:dyDescent="0.25">
      <c r="A4" s="6">
        <v>1</v>
      </c>
      <c r="B4" s="63" t="s">
        <v>27</v>
      </c>
      <c r="C4" s="64"/>
      <c r="D4" s="65">
        <v>41835739.712000035</v>
      </c>
      <c r="E4" s="66">
        <v>40321531.020000011</v>
      </c>
      <c r="F4" s="66">
        <v>35605605.68500001</v>
      </c>
      <c r="G4" s="66">
        <v>51806702.752000049</v>
      </c>
      <c r="H4" s="66">
        <v>41140023.345999964</v>
      </c>
      <c r="I4" s="66">
        <v>52409962.921999991</v>
      </c>
      <c r="J4" s="66">
        <v>51322846.509999998</v>
      </c>
      <c r="K4" s="66">
        <v>51310585.084000029</v>
      </c>
      <c r="L4" s="66">
        <v>66984109.088999994</v>
      </c>
      <c r="M4" s="66">
        <v>61611501.646000013</v>
      </c>
      <c r="N4" s="66">
        <v>72390278.020999894</v>
      </c>
      <c r="O4" s="66"/>
      <c r="P4" s="66">
        <f t="shared" ref="P4:P21" si="0">+SUM(D4:O4)</f>
        <v>566738885.78699994</v>
      </c>
      <c r="Q4" s="67">
        <f t="shared" ref="Q4:Q21" si="1">+P4/$P$23</f>
        <v>0.25975044672319458</v>
      </c>
      <c r="S4" s="68">
        <v>55268081.605999961</v>
      </c>
      <c r="T4" s="68">
        <v>53552773.481999978</v>
      </c>
      <c r="U4" s="14">
        <f t="shared" ref="U4:U21" si="2">+V4</f>
        <v>0.1749474706351305</v>
      </c>
      <c r="V4" s="17">
        <f t="shared" ref="V4:V23" si="3">IFERROR((N4-M4)/M4,0)</f>
        <v>0.1749474706351305</v>
      </c>
      <c r="W4" s="14">
        <f t="shared" ref="W4:W21" si="4">+X4</f>
        <v>0.3517559094363531</v>
      </c>
      <c r="X4" s="17">
        <f>IFERROR((N4-T4)/T4,0)</f>
        <v>0.3517559094363531</v>
      </c>
      <c r="Z4" s="68">
        <v>503243838.90499997</v>
      </c>
      <c r="AA4" s="14">
        <f t="shared" ref="AA4:AA21" si="5">+AB4</f>
        <v>0.12617153350582055</v>
      </c>
      <c r="AB4" s="15">
        <f t="shared" ref="AB4:AB21" si="6">IFERROR((P4-Z4)/Z4,0)</f>
        <v>0.12617153350582055</v>
      </c>
      <c r="AC4" s="93"/>
    </row>
    <row r="5" spans="1:29" s="55" customFormat="1" x14ac:dyDescent="0.25">
      <c r="A5" s="6">
        <v>2</v>
      </c>
      <c r="B5" s="69" t="s">
        <v>4</v>
      </c>
      <c r="C5" s="64"/>
      <c r="D5" s="70">
        <v>32961384.537000019</v>
      </c>
      <c r="E5" s="71">
        <v>34135053.628000081</v>
      </c>
      <c r="F5" s="71">
        <v>33433025.510999877</v>
      </c>
      <c r="G5" s="71">
        <v>34965058.611000039</v>
      </c>
      <c r="H5" s="71">
        <v>36997098.446000069</v>
      </c>
      <c r="I5" s="71">
        <v>34851735.167000055</v>
      </c>
      <c r="J5" s="71">
        <v>34390661.632999964</v>
      </c>
      <c r="K5" s="71">
        <v>34031403.369999982</v>
      </c>
      <c r="L5" s="71">
        <v>34154365.829000033</v>
      </c>
      <c r="M5" s="71">
        <v>42357664.475999989</v>
      </c>
      <c r="N5" s="71">
        <v>34963580.79399997</v>
      </c>
      <c r="O5" s="71"/>
      <c r="P5" s="71">
        <f t="shared" si="0"/>
        <v>387241032.00200009</v>
      </c>
      <c r="Q5" s="72">
        <f t="shared" si="1"/>
        <v>0.17748214137872678</v>
      </c>
      <c r="S5" s="73">
        <v>30434169.159999989</v>
      </c>
      <c r="T5" s="73">
        <v>34384407.758999966</v>
      </c>
      <c r="U5" s="16">
        <f t="shared" si="2"/>
        <v>-0.1745630636974693</v>
      </c>
      <c r="V5" s="17">
        <f t="shared" si="3"/>
        <v>-0.1745630636974693</v>
      </c>
      <c r="W5" s="16">
        <f t="shared" si="4"/>
        <v>1.6844060222279324E-2</v>
      </c>
      <c r="X5" s="17">
        <f t="shared" ref="X5:X21" si="7">IFERROR((N5-T5)/T5,0)</f>
        <v>1.6844060222279324E-2</v>
      </c>
      <c r="Z5" s="73">
        <v>318050308.36600018</v>
      </c>
      <c r="AA5" s="16">
        <f t="shared" si="5"/>
        <v>0.2175464755606458</v>
      </c>
      <c r="AB5" s="17">
        <f t="shared" si="6"/>
        <v>0.2175464755606458</v>
      </c>
      <c r="AC5" s="93"/>
    </row>
    <row r="6" spans="1:29" s="55" customFormat="1" x14ac:dyDescent="0.25">
      <c r="A6" s="6">
        <v>3</v>
      </c>
      <c r="B6" s="69" t="s">
        <v>16</v>
      </c>
      <c r="C6" s="64"/>
      <c r="D6" s="70">
        <v>30008898.422000013</v>
      </c>
      <c r="E6" s="71">
        <v>47426878.221999966</v>
      </c>
      <c r="F6" s="71">
        <v>31617930.891999993</v>
      </c>
      <c r="G6" s="71">
        <v>36864588.651000038</v>
      </c>
      <c r="H6" s="71">
        <v>26607446.691000015</v>
      </c>
      <c r="I6" s="71">
        <v>32706065.639999993</v>
      </c>
      <c r="J6" s="71">
        <v>37676271.737000003</v>
      </c>
      <c r="K6" s="71">
        <v>35344629.45699995</v>
      </c>
      <c r="L6" s="71">
        <v>25783421.758000024</v>
      </c>
      <c r="M6" s="71">
        <v>44762829.471000023</v>
      </c>
      <c r="N6" s="71">
        <v>33746507.022000015</v>
      </c>
      <c r="O6" s="71"/>
      <c r="P6" s="71">
        <f t="shared" si="0"/>
        <v>382545467.963</v>
      </c>
      <c r="Q6" s="72">
        <f t="shared" si="1"/>
        <v>0.17533004825906384</v>
      </c>
      <c r="S6" s="73">
        <v>40431576.316999979</v>
      </c>
      <c r="T6" s="73">
        <v>29826336.169000026</v>
      </c>
      <c r="U6" s="16">
        <f t="shared" si="2"/>
        <v>-0.2461042471887758</v>
      </c>
      <c r="V6" s="17">
        <f t="shared" si="3"/>
        <v>-0.2461042471887758</v>
      </c>
      <c r="W6" s="16">
        <f t="shared" si="4"/>
        <v>0.13143320154335331</v>
      </c>
      <c r="X6" s="17">
        <f t="shared" si="7"/>
        <v>0.13143320154335331</v>
      </c>
      <c r="Z6" s="73">
        <v>317988462.45100003</v>
      </c>
      <c r="AA6" s="16">
        <f t="shared" si="5"/>
        <v>0.20301681707067526</v>
      </c>
      <c r="AB6" s="17">
        <f t="shared" si="6"/>
        <v>0.20301681707067526</v>
      </c>
      <c r="AC6" s="93"/>
    </row>
    <row r="7" spans="1:29" s="55" customFormat="1" x14ac:dyDescent="0.25">
      <c r="A7" s="6">
        <v>4</v>
      </c>
      <c r="B7" s="69" t="s">
        <v>17</v>
      </c>
      <c r="C7" s="64"/>
      <c r="D7" s="70">
        <v>16092386.350000011</v>
      </c>
      <c r="E7" s="71">
        <v>15857775.846999986</v>
      </c>
      <c r="F7" s="71">
        <v>14244383.427000014</v>
      </c>
      <c r="G7" s="71">
        <v>19958192.125000022</v>
      </c>
      <c r="H7" s="71">
        <v>17069081.620999977</v>
      </c>
      <c r="I7" s="71">
        <v>16701515.004999965</v>
      </c>
      <c r="J7" s="71">
        <v>14262669.129000001</v>
      </c>
      <c r="K7" s="71">
        <v>17512005.624000039</v>
      </c>
      <c r="L7" s="71">
        <v>15219052.96099999</v>
      </c>
      <c r="M7" s="71">
        <v>21488902.652999945</v>
      </c>
      <c r="N7" s="71">
        <v>18599163.375000015</v>
      </c>
      <c r="O7" s="71"/>
      <c r="P7" s="71">
        <f t="shared" si="0"/>
        <v>187005128.11699998</v>
      </c>
      <c r="Q7" s="72">
        <f t="shared" si="1"/>
        <v>8.5709074824583356E-2</v>
      </c>
      <c r="S7" s="73">
        <v>14516118.700999998</v>
      </c>
      <c r="T7" s="73">
        <v>15824811.145000014</v>
      </c>
      <c r="U7" s="16">
        <f t="shared" si="2"/>
        <v>-0.13447588853945083</v>
      </c>
      <c r="V7" s="17">
        <f t="shared" si="3"/>
        <v>-0.13447588853945083</v>
      </c>
      <c r="W7" s="16">
        <f t="shared" si="4"/>
        <v>0.17531660912595351</v>
      </c>
      <c r="X7" s="17">
        <f t="shared" si="7"/>
        <v>0.17531660912595351</v>
      </c>
      <c r="Z7" s="73">
        <v>160738010.95999989</v>
      </c>
      <c r="AA7" s="16">
        <f t="shared" si="5"/>
        <v>0.16341571604700733</v>
      </c>
      <c r="AB7" s="17">
        <f t="shared" si="6"/>
        <v>0.16341571604700733</v>
      </c>
      <c r="AC7" s="93"/>
    </row>
    <row r="8" spans="1:29" s="55" customFormat="1" x14ac:dyDescent="0.25">
      <c r="A8" s="6">
        <v>5</v>
      </c>
      <c r="B8" s="69" t="s">
        <v>26</v>
      </c>
      <c r="C8" s="64"/>
      <c r="D8" s="70">
        <v>9329506.5599999931</v>
      </c>
      <c r="E8" s="71">
        <v>10439660.931000015</v>
      </c>
      <c r="F8" s="71">
        <v>10735168.856999982</v>
      </c>
      <c r="G8" s="71">
        <v>13098264.577999981</v>
      </c>
      <c r="H8" s="71">
        <v>11748422.408999994</v>
      </c>
      <c r="I8" s="71">
        <v>10912261.540000021</v>
      </c>
      <c r="J8" s="71">
        <v>11878199.166000022</v>
      </c>
      <c r="K8" s="71">
        <v>12204046.163999997</v>
      </c>
      <c r="L8" s="71">
        <v>11332591.357000014</v>
      </c>
      <c r="M8" s="71">
        <v>12356318.402000025</v>
      </c>
      <c r="N8" s="71">
        <v>12328979.134000011</v>
      </c>
      <c r="O8" s="71"/>
      <c r="P8" s="71">
        <f t="shared" si="0"/>
        <v>126363419.09800005</v>
      </c>
      <c r="Q8" s="72">
        <f t="shared" si="1"/>
        <v>5.791547992087448E-2</v>
      </c>
      <c r="S8" s="73">
        <v>11180717.889999995</v>
      </c>
      <c r="T8" s="73">
        <v>9560597.6909999885</v>
      </c>
      <c r="U8" s="16">
        <f t="shared" si="2"/>
        <v>-2.2125739326682389E-3</v>
      </c>
      <c r="V8" s="17">
        <f t="shared" si="3"/>
        <v>-2.2125739326682389E-3</v>
      </c>
      <c r="W8" s="16">
        <f t="shared" si="4"/>
        <v>0.2895615454676102</v>
      </c>
      <c r="X8" s="17">
        <f t="shared" si="7"/>
        <v>0.2895615454676102</v>
      </c>
      <c r="Z8" s="73">
        <v>117677365.02999997</v>
      </c>
      <c r="AA8" s="16">
        <f t="shared" si="5"/>
        <v>7.3812445288741022E-2</v>
      </c>
      <c r="AB8" s="17">
        <f t="shared" si="6"/>
        <v>7.3812445288741022E-2</v>
      </c>
      <c r="AC8" s="93"/>
    </row>
    <row r="9" spans="1:29" s="55" customFormat="1" x14ac:dyDescent="0.25">
      <c r="A9" s="6">
        <v>6</v>
      </c>
      <c r="B9" s="69" t="s">
        <v>9</v>
      </c>
      <c r="C9" s="64"/>
      <c r="D9" s="70">
        <v>7894586.4120000079</v>
      </c>
      <c r="E9" s="71">
        <v>7399787.9629999958</v>
      </c>
      <c r="F9" s="71">
        <v>7612093.8300000029</v>
      </c>
      <c r="G9" s="71">
        <v>6999585.6629999932</v>
      </c>
      <c r="H9" s="71">
        <v>8477392.6679999959</v>
      </c>
      <c r="I9" s="71">
        <v>7059264.2390000075</v>
      </c>
      <c r="J9" s="71">
        <v>8781357.0550000034</v>
      </c>
      <c r="K9" s="71">
        <v>8077907.3519999972</v>
      </c>
      <c r="L9" s="71">
        <v>8142396.3029999929</v>
      </c>
      <c r="M9" s="71">
        <v>9827710.9559999909</v>
      </c>
      <c r="N9" s="71">
        <v>7420594.7899999963</v>
      </c>
      <c r="O9" s="71"/>
      <c r="P9" s="71">
        <f t="shared" si="0"/>
        <v>87692677.230999976</v>
      </c>
      <c r="Q9" s="72">
        <f t="shared" si="1"/>
        <v>4.0191722601625041E-2</v>
      </c>
      <c r="S9" s="73">
        <v>8086777.0019999938</v>
      </c>
      <c r="T9" s="73">
        <v>10257908.82100001</v>
      </c>
      <c r="U9" s="16">
        <f t="shared" si="2"/>
        <v>-0.24493151831357104</v>
      </c>
      <c r="V9" s="17">
        <f t="shared" si="3"/>
        <v>-0.24493151831357104</v>
      </c>
      <c r="W9" s="16">
        <f t="shared" si="4"/>
        <v>-0.27659770431878467</v>
      </c>
      <c r="X9" s="17">
        <f t="shared" si="7"/>
        <v>-0.27659770431878467</v>
      </c>
      <c r="Z9" s="73">
        <v>89898230.940999985</v>
      </c>
      <c r="AA9" s="16">
        <f t="shared" si="5"/>
        <v>-2.4533894459475052E-2</v>
      </c>
      <c r="AB9" s="17">
        <f t="shared" si="6"/>
        <v>-2.4533894459475052E-2</v>
      </c>
      <c r="AC9" s="93"/>
    </row>
    <row r="10" spans="1:29" s="55" customFormat="1" x14ac:dyDescent="0.25">
      <c r="A10" s="6">
        <v>7</v>
      </c>
      <c r="B10" s="69" t="s">
        <v>5</v>
      </c>
      <c r="C10" s="64"/>
      <c r="D10" s="70">
        <v>7661965.8389999969</v>
      </c>
      <c r="E10" s="71">
        <v>6578513.7000000011</v>
      </c>
      <c r="F10" s="71">
        <v>6596237.6240000138</v>
      </c>
      <c r="G10" s="71">
        <v>7734936.9069999754</v>
      </c>
      <c r="H10" s="71">
        <v>7433274.4479999971</v>
      </c>
      <c r="I10" s="71">
        <v>7488808.8499999987</v>
      </c>
      <c r="J10" s="71">
        <v>8268421.3049999997</v>
      </c>
      <c r="K10" s="71">
        <v>8518626.661999993</v>
      </c>
      <c r="L10" s="71">
        <v>7514220.8079999853</v>
      </c>
      <c r="M10" s="71">
        <v>9944049.5209999885</v>
      </c>
      <c r="N10" s="71">
        <v>8984336.9340000004</v>
      </c>
      <c r="O10" s="71"/>
      <c r="P10" s="71">
        <f t="shared" si="0"/>
        <v>86723392.597999945</v>
      </c>
      <c r="Q10" s="72">
        <f t="shared" si="1"/>
        <v>3.974747548405861E-2</v>
      </c>
      <c r="S10" s="73">
        <v>7776090.3970000027</v>
      </c>
      <c r="T10" s="73">
        <v>7342213.5689999983</v>
      </c>
      <c r="U10" s="16">
        <f t="shared" si="2"/>
        <v>-9.651124373156561E-2</v>
      </c>
      <c r="V10" s="17">
        <f t="shared" si="3"/>
        <v>-9.651124373156561E-2</v>
      </c>
      <c r="W10" s="16">
        <f t="shared" si="4"/>
        <v>0.22365508025172545</v>
      </c>
      <c r="X10" s="17">
        <f t="shared" si="7"/>
        <v>0.22365508025172545</v>
      </c>
      <c r="Z10" s="73">
        <v>80476319.24999997</v>
      </c>
      <c r="AA10" s="16">
        <f t="shared" si="5"/>
        <v>7.7626230998381271E-2</v>
      </c>
      <c r="AB10" s="17">
        <f t="shared" si="6"/>
        <v>7.7626230998381271E-2</v>
      </c>
      <c r="AC10" s="93"/>
    </row>
    <row r="11" spans="1:29" s="55" customFormat="1" x14ac:dyDescent="0.25">
      <c r="A11" s="6">
        <v>8</v>
      </c>
      <c r="B11" s="69" t="s">
        <v>14</v>
      </c>
      <c r="C11" s="64"/>
      <c r="D11" s="70">
        <v>6570598.516999987</v>
      </c>
      <c r="E11" s="71">
        <v>6254745.3090000032</v>
      </c>
      <c r="F11" s="71">
        <v>5911655.666999992</v>
      </c>
      <c r="G11" s="71">
        <v>7147934.6650000094</v>
      </c>
      <c r="H11" s="71">
        <v>6734249.9830000047</v>
      </c>
      <c r="I11" s="71">
        <v>6504778.8790000044</v>
      </c>
      <c r="J11" s="71">
        <v>8047326.2129999902</v>
      </c>
      <c r="K11" s="71">
        <v>7936904.6250000084</v>
      </c>
      <c r="L11" s="71">
        <v>6929566.9810000015</v>
      </c>
      <c r="M11" s="71">
        <v>7579058.0589999966</v>
      </c>
      <c r="N11" s="71">
        <v>6598771.3629999962</v>
      </c>
      <c r="O11" s="71"/>
      <c r="P11" s="71">
        <f t="shared" si="0"/>
        <v>76215590.260999978</v>
      </c>
      <c r="Q11" s="72">
        <f t="shared" si="1"/>
        <v>3.4931489816647433E-2</v>
      </c>
      <c r="S11" s="73">
        <v>6322300.8890000032</v>
      </c>
      <c r="T11" s="73">
        <v>8134235.1230000127</v>
      </c>
      <c r="U11" s="16">
        <f t="shared" si="2"/>
        <v>-0.12934149446657522</v>
      </c>
      <c r="V11" s="17">
        <f t="shared" si="3"/>
        <v>-0.12934149446657522</v>
      </c>
      <c r="W11" s="16">
        <f t="shared" si="4"/>
        <v>-0.18876559833614906</v>
      </c>
      <c r="X11" s="17">
        <f t="shared" si="7"/>
        <v>-0.18876559833614906</v>
      </c>
      <c r="Z11" s="73">
        <v>84113467.036999971</v>
      </c>
      <c r="AA11" s="16">
        <f t="shared" si="5"/>
        <v>-9.3895508700477914E-2</v>
      </c>
      <c r="AB11" s="17">
        <f t="shared" si="6"/>
        <v>-9.3895508700477914E-2</v>
      </c>
      <c r="AC11" s="93"/>
    </row>
    <row r="12" spans="1:29" s="55" customFormat="1" x14ac:dyDescent="0.25">
      <c r="A12" s="6">
        <v>9</v>
      </c>
      <c r="B12" s="69" t="s">
        <v>8</v>
      </c>
      <c r="C12" s="64"/>
      <c r="D12" s="70">
        <v>3905878.995999997</v>
      </c>
      <c r="E12" s="71">
        <v>5033333.9770000027</v>
      </c>
      <c r="F12" s="71">
        <v>5055245.1119999979</v>
      </c>
      <c r="G12" s="71">
        <v>4719584.2109999964</v>
      </c>
      <c r="H12" s="71">
        <v>5666646.1120000035</v>
      </c>
      <c r="I12" s="71">
        <v>5056007.5320000025</v>
      </c>
      <c r="J12" s="71">
        <v>5694415.2249999978</v>
      </c>
      <c r="K12" s="71">
        <v>5123475.3659999995</v>
      </c>
      <c r="L12" s="71">
        <v>4754249.3619999997</v>
      </c>
      <c r="M12" s="71">
        <v>5815178.9149999907</v>
      </c>
      <c r="N12" s="71">
        <v>4953437.4009999968</v>
      </c>
      <c r="O12" s="71"/>
      <c r="P12" s="71">
        <f t="shared" si="0"/>
        <v>55777452.208999977</v>
      </c>
      <c r="Q12" s="72">
        <f t="shared" si="1"/>
        <v>2.5564185715349966E-2</v>
      </c>
      <c r="S12" s="73">
        <v>3917440.0289999978</v>
      </c>
      <c r="T12" s="73">
        <v>4176636.7969999993</v>
      </c>
      <c r="U12" s="16">
        <f t="shared" si="2"/>
        <v>-0.14818830625781276</v>
      </c>
      <c r="V12" s="17">
        <f t="shared" si="3"/>
        <v>-0.14818830625781276</v>
      </c>
      <c r="W12" s="16">
        <f t="shared" si="4"/>
        <v>0.18598710918745889</v>
      </c>
      <c r="X12" s="17">
        <f t="shared" si="7"/>
        <v>0.18598710918745889</v>
      </c>
      <c r="Z12" s="73">
        <v>47462590.158999987</v>
      </c>
      <c r="AA12" s="16">
        <f t="shared" si="5"/>
        <v>0.17518770092709116</v>
      </c>
      <c r="AB12" s="17">
        <f t="shared" si="6"/>
        <v>0.17518770092709116</v>
      </c>
      <c r="AC12" s="93"/>
    </row>
    <row r="13" spans="1:29" s="55" customFormat="1" x14ac:dyDescent="0.25">
      <c r="A13" s="6">
        <v>10</v>
      </c>
      <c r="B13" s="69" t="s">
        <v>7</v>
      </c>
      <c r="C13" s="64"/>
      <c r="D13" s="70">
        <v>4925436.5639999984</v>
      </c>
      <c r="E13" s="71">
        <v>2503453.7200000002</v>
      </c>
      <c r="F13" s="71">
        <v>2905065.4700000016</v>
      </c>
      <c r="G13" s="71">
        <v>3085818.2310000006</v>
      </c>
      <c r="H13" s="71">
        <v>4613678.5709999995</v>
      </c>
      <c r="I13" s="71">
        <v>3808256.6340000001</v>
      </c>
      <c r="J13" s="71">
        <v>3936700.9979999997</v>
      </c>
      <c r="K13" s="71">
        <v>4882436.0000000028</v>
      </c>
      <c r="L13" s="71">
        <v>3294640.0739999996</v>
      </c>
      <c r="M13" s="71">
        <v>5356093.9090000009</v>
      </c>
      <c r="N13" s="71">
        <v>4194964.0559999999</v>
      </c>
      <c r="O13" s="71"/>
      <c r="P13" s="71">
        <f t="shared" si="0"/>
        <v>43506544.227000006</v>
      </c>
      <c r="Q13" s="72">
        <f t="shared" si="1"/>
        <v>1.9940125129499092E-2</v>
      </c>
      <c r="S13" s="73">
        <v>3674093.7679999936</v>
      </c>
      <c r="T13" s="73">
        <v>4265582.443</v>
      </c>
      <c r="U13" s="16">
        <f t="shared" si="2"/>
        <v>-0.21678668685194646</v>
      </c>
      <c r="V13" s="17">
        <f t="shared" si="3"/>
        <v>-0.21678668685194646</v>
      </c>
      <c r="W13" s="16">
        <f t="shared" si="4"/>
        <v>-1.655539142512363E-2</v>
      </c>
      <c r="X13" s="17">
        <f t="shared" si="7"/>
        <v>-1.655539142512363E-2</v>
      </c>
      <c r="Z13" s="73">
        <v>38077051.478</v>
      </c>
      <c r="AA13" s="16">
        <f t="shared" si="5"/>
        <v>0.14259225802021555</v>
      </c>
      <c r="AB13" s="17">
        <f t="shared" si="6"/>
        <v>0.14259225802021555</v>
      </c>
      <c r="AC13" s="93"/>
    </row>
    <row r="14" spans="1:29" s="55" customFormat="1" x14ac:dyDescent="0.25">
      <c r="A14" s="6">
        <v>11</v>
      </c>
      <c r="B14" s="69" t="s">
        <v>3</v>
      </c>
      <c r="C14" s="64"/>
      <c r="D14" s="70">
        <v>4309228.098000004</v>
      </c>
      <c r="E14" s="71">
        <v>3048319.855</v>
      </c>
      <c r="F14" s="71">
        <v>3235908.5590000013</v>
      </c>
      <c r="G14" s="71">
        <v>3754588.5589999957</v>
      </c>
      <c r="H14" s="71">
        <v>3407936.4670000016</v>
      </c>
      <c r="I14" s="71">
        <v>3474649.1490000021</v>
      </c>
      <c r="J14" s="71">
        <v>3264612.9019999979</v>
      </c>
      <c r="K14" s="71">
        <v>3609927.172999999</v>
      </c>
      <c r="L14" s="71">
        <v>3164251.8720000009</v>
      </c>
      <c r="M14" s="71">
        <v>5117894.8809999991</v>
      </c>
      <c r="N14" s="71">
        <v>4485671.9130000044</v>
      </c>
      <c r="O14" s="71"/>
      <c r="P14" s="71">
        <f t="shared" si="0"/>
        <v>40872989.428000011</v>
      </c>
      <c r="Q14" s="72">
        <f t="shared" si="1"/>
        <v>1.873310183770514E-2</v>
      </c>
      <c r="S14" s="73">
        <v>3186386.8209999972</v>
      </c>
      <c r="T14" s="73">
        <v>3454390.8230000031</v>
      </c>
      <c r="U14" s="16">
        <f t="shared" si="2"/>
        <v>-0.12353183930117435</v>
      </c>
      <c r="V14" s="17">
        <f t="shared" si="3"/>
        <v>-0.12353183930117435</v>
      </c>
      <c r="W14" s="16">
        <f t="shared" si="4"/>
        <v>0.29854209984971358</v>
      </c>
      <c r="X14" s="17">
        <f t="shared" si="7"/>
        <v>0.29854209984971358</v>
      </c>
      <c r="Z14" s="73">
        <v>34780773.916000009</v>
      </c>
      <c r="AA14" s="16">
        <f t="shared" si="5"/>
        <v>0.17516043566809286</v>
      </c>
      <c r="AB14" s="17">
        <f t="shared" si="6"/>
        <v>0.17516043566809286</v>
      </c>
      <c r="AC14" s="93"/>
    </row>
    <row r="15" spans="1:29" s="55" customFormat="1" x14ac:dyDescent="0.25">
      <c r="A15" s="6">
        <v>12</v>
      </c>
      <c r="B15" s="69" t="s">
        <v>6</v>
      </c>
      <c r="C15" s="64"/>
      <c r="D15" s="70">
        <v>2130345.9820000012</v>
      </c>
      <c r="E15" s="71">
        <v>2540745.3359999992</v>
      </c>
      <c r="F15" s="71">
        <v>2381559.3269999982</v>
      </c>
      <c r="G15" s="71">
        <v>3258681.0230000005</v>
      </c>
      <c r="H15" s="71">
        <v>2407525.2530000042</v>
      </c>
      <c r="I15" s="71">
        <v>3475817.3659999971</v>
      </c>
      <c r="J15" s="71">
        <v>3834248.850000002</v>
      </c>
      <c r="K15" s="71">
        <v>2411986.4769999995</v>
      </c>
      <c r="L15" s="71">
        <v>2745779.2989999973</v>
      </c>
      <c r="M15" s="71">
        <v>3945696.748999998</v>
      </c>
      <c r="N15" s="71">
        <v>3630230.3420000011</v>
      </c>
      <c r="O15" s="71"/>
      <c r="P15" s="71">
        <f t="shared" si="0"/>
        <v>32762616.003999997</v>
      </c>
      <c r="Q15" s="72">
        <f t="shared" si="1"/>
        <v>1.5015917129176617E-2</v>
      </c>
      <c r="S15" s="73">
        <v>2611503.3250000002</v>
      </c>
      <c r="T15" s="73">
        <v>2524081.6920000035</v>
      </c>
      <c r="U15" s="16">
        <f t="shared" si="2"/>
        <v>-7.9952015339229771E-2</v>
      </c>
      <c r="V15" s="17">
        <f t="shared" si="3"/>
        <v>-7.9952015339229771E-2</v>
      </c>
      <c r="W15" s="16">
        <f t="shared" si="4"/>
        <v>0.43823805445992514</v>
      </c>
      <c r="X15" s="17">
        <f t="shared" si="7"/>
        <v>0.43823805445992514</v>
      </c>
      <c r="Z15" s="73">
        <v>29947459.996999994</v>
      </c>
      <c r="AA15" s="16">
        <f t="shared" si="5"/>
        <v>9.4003164451409674E-2</v>
      </c>
      <c r="AB15" s="17">
        <f t="shared" si="6"/>
        <v>9.4003164451409674E-2</v>
      </c>
      <c r="AC15" s="93"/>
    </row>
    <row r="16" spans="1:29" s="55" customFormat="1" x14ac:dyDescent="0.25">
      <c r="A16" s="6">
        <v>13</v>
      </c>
      <c r="B16" s="69" t="s">
        <v>2</v>
      </c>
      <c r="C16" s="64"/>
      <c r="D16" s="70">
        <v>2630600.2910000011</v>
      </c>
      <c r="E16" s="71">
        <v>2930122.3330000015</v>
      </c>
      <c r="F16" s="71">
        <v>2293310.11</v>
      </c>
      <c r="G16" s="71">
        <v>2711590.0239999988</v>
      </c>
      <c r="H16" s="71">
        <v>3129737.12</v>
      </c>
      <c r="I16" s="71">
        <v>2247403.970999998</v>
      </c>
      <c r="J16" s="71">
        <v>2839313.7590000019</v>
      </c>
      <c r="K16" s="71">
        <v>3239808.0270000058</v>
      </c>
      <c r="L16" s="71">
        <v>2815012.9420000003</v>
      </c>
      <c r="M16" s="71">
        <v>4224409.9139999999</v>
      </c>
      <c r="N16" s="71">
        <v>2174481.4289999991</v>
      </c>
      <c r="O16" s="71"/>
      <c r="P16" s="71">
        <f t="shared" si="0"/>
        <v>31235789.920000009</v>
      </c>
      <c r="Q16" s="72">
        <f t="shared" si="1"/>
        <v>1.4316134976701067E-2</v>
      </c>
      <c r="S16" s="73">
        <v>1929373.8900000008</v>
      </c>
      <c r="T16" s="73">
        <v>2375865.3129999964</v>
      </c>
      <c r="U16" s="16">
        <f t="shared" si="2"/>
        <v>-0.4852579476736833</v>
      </c>
      <c r="V16" s="17">
        <f t="shared" si="3"/>
        <v>-0.4852579476736833</v>
      </c>
      <c r="W16" s="16">
        <f t="shared" si="4"/>
        <v>-8.4762331811524538E-2</v>
      </c>
      <c r="X16" s="17">
        <f t="shared" si="7"/>
        <v>-8.4762331811524538E-2</v>
      </c>
      <c r="Z16" s="73">
        <v>27010262.27999999</v>
      </c>
      <c r="AA16" s="16">
        <f t="shared" si="5"/>
        <v>0.15644156269925791</v>
      </c>
      <c r="AB16" s="17">
        <f t="shared" si="6"/>
        <v>0.15644156269925791</v>
      </c>
      <c r="AC16" s="93"/>
    </row>
    <row r="17" spans="1:30" s="55" customFormat="1" x14ac:dyDescent="0.25">
      <c r="A17" s="6">
        <v>14</v>
      </c>
      <c r="B17" s="69" t="s">
        <v>10</v>
      </c>
      <c r="C17" s="64"/>
      <c r="D17" s="70">
        <v>2617065.4619999998</v>
      </c>
      <c r="E17" s="71">
        <v>1816757.0060000014</v>
      </c>
      <c r="F17" s="71">
        <v>2031313.4219999998</v>
      </c>
      <c r="G17" s="71">
        <v>2128533.1589999991</v>
      </c>
      <c r="H17" s="71">
        <v>1934979.6970000011</v>
      </c>
      <c r="I17" s="71">
        <v>1728722.9779999999</v>
      </c>
      <c r="J17" s="71">
        <v>1933693.563000001</v>
      </c>
      <c r="K17" s="71">
        <v>2725785.6399999987</v>
      </c>
      <c r="L17" s="71">
        <v>1459989.7600000009</v>
      </c>
      <c r="M17" s="71">
        <v>2401147.3659999985</v>
      </c>
      <c r="N17" s="71">
        <v>1656160.7869999988</v>
      </c>
      <c r="O17" s="71"/>
      <c r="P17" s="71">
        <f t="shared" si="0"/>
        <v>22434148.840000004</v>
      </c>
      <c r="Q17" s="72">
        <f t="shared" si="1"/>
        <v>1.0282125206483065E-2</v>
      </c>
      <c r="S17" s="73">
        <v>2121971.7360000005</v>
      </c>
      <c r="T17" s="73">
        <v>1875313.8479999988</v>
      </c>
      <c r="U17" s="16">
        <f t="shared" si="2"/>
        <v>-0.31026274753017391</v>
      </c>
      <c r="V17" s="17">
        <f t="shared" si="3"/>
        <v>-0.31026274753017391</v>
      </c>
      <c r="W17" s="16">
        <f t="shared" si="4"/>
        <v>-0.11686207150537722</v>
      </c>
      <c r="X17" s="17">
        <f t="shared" si="7"/>
        <v>-0.11686207150537722</v>
      </c>
      <c r="Z17" s="73">
        <v>17450129.842999995</v>
      </c>
      <c r="AA17" s="16">
        <f t="shared" si="5"/>
        <v>0.28561500927738459</v>
      </c>
      <c r="AB17" s="17">
        <f t="shared" si="6"/>
        <v>0.28561500927738459</v>
      </c>
      <c r="AC17" s="93"/>
    </row>
    <row r="18" spans="1:30" s="55" customFormat="1" x14ac:dyDescent="0.25">
      <c r="A18" s="6">
        <v>15</v>
      </c>
      <c r="B18" s="69" t="s">
        <v>0</v>
      </c>
      <c r="C18" s="64"/>
      <c r="D18" s="70">
        <v>2028451.9419999998</v>
      </c>
      <c r="E18" s="71">
        <v>1059859.7440000006</v>
      </c>
      <c r="F18" s="71">
        <v>946406.05300000031</v>
      </c>
      <c r="G18" s="71">
        <v>1203501.2900000003</v>
      </c>
      <c r="H18" s="71">
        <v>1607189.2599999988</v>
      </c>
      <c r="I18" s="71">
        <v>1381551.2980000007</v>
      </c>
      <c r="J18" s="71">
        <v>1830614.8239999977</v>
      </c>
      <c r="K18" s="71">
        <v>2020174.6850000005</v>
      </c>
      <c r="L18" s="71">
        <v>1484327.3510000005</v>
      </c>
      <c r="M18" s="71">
        <v>2205313.4050000012</v>
      </c>
      <c r="N18" s="71">
        <v>2220360.6970000006</v>
      </c>
      <c r="O18" s="71"/>
      <c r="P18" s="71">
        <f t="shared" si="0"/>
        <v>17987750.549000002</v>
      </c>
      <c r="Q18" s="72">
        <f t="shared" si="1"/>
        <v>8.2442309109598683E-3</v>
      </c>
      <c r="S18" s="73">
        <v>1414468.4669999999</v>
      </c>
      <c r="T18" s="73">
        <v>2037939.1290000002</v>
      </c>
      <c r="U18" s="16">
        <f t="shared" si="2"/>
        <v>6.8231989003846036E-3</v>
      </c>
      <c r="V18" s="17">
        <f t="shared" si="3"/>
        <v>6.8231989003846036E-3</v>
      </c>
      <c r="W18" s="16">
        <f t="shared" si="4"/>
        <v>8.9512765815293605E-2</v>
      </c>
      <c r="X18" s="17">
        <f t="shared" si="7"/>
        <v>8.9512765815293605E-2</v>
      </c>
      <c r="Z18" s="73">
        <v>18138179.467999998</v>
      </c>
      <c r="AA18" s="16">
        <f t="shared" si="5"/>
        <v>-8.2934960074349199E-3</v>
      </c>
      <c r="AB18" s="17">
        <f t="shared" si="6"/>
        <v>-8.2934960074349199E-3</v>
      </c>
      <c r="AC18" s="93"/>
    </row>
    <row r="19" spans="1:30" s="55" customFormat="1" x14ac:dyDescent="0.25">
      <c r="A19" s="6">
        <v>16</v>
      </c>
      <c r="B19" s="69" t="s">
        <v>11</v>
      </c>
      <c r="C19" s="64"/>
      <c r="D19" s="70">
        <v>1392775.5240000004</v>
      </c>
      <c r="E19" s="71">
        <v>1899020.9509999994</v>
      </c>
      <c r="F19" s="71">
        <v>1108950.1179999998</v>
      </c>
      <c r="G19" s="71">
        <v>1176902.7970000007</v>
      </c>
      <c r="H19" s="71">
        <v>1555641.4680000013</v>
      </c>
      <c r="I19" s="71">
        <v>1136118.0100000002</v>
      </c>
      <c r="J19" s="71">
        <v>1460070.7959999999</v>
      </c>
      <c r="K19" s="71">
        <v>1170327.6070000005</v>
      </c>
      <c r="L19" s="71">
        <v>1437198.6699999985</v>
      </c>
      <c r="M19" s="71">
        <v>1640383.7779999997</v>
      </c>
      <c r="N19" s="71">
        <v>1489904.8009999997</v>
      </c>
      <c r="O19" s="71"/>
      <c r="P19" s="71">
        <f t="shared" si="0"/>
        <v>15467294.52</v>
      </c>
      <c r="Q19" s="72">
        <f t="shared" si="1"/>
        <v>7.0890435823724052E-3</v>
      </c>
      <c r="S19" s="73">
        <v>858162.6100000008</v>
      </c>
      <c r="T19" s="73">
        <v>1223084.2249999994</v>
      </c>
      <c r="U19" s="16">
        <f t="shared" si="2"/>
        <v>-9.1734007016009381E-2</v>
      </c>
      <c r="V19" s="17">
        <f t="shared" si="3"/>
        <v>-9.1734007016009381E-2</v>
      </c>
      <c r="W19" s="16">
        <f t="shared" si="4"/>
        <v>0.2181538855183914</v>
      </c>
      <c r="X19" s="17">
        <f t="shared" si="7"/>
        <v>0.2181538855183914</v>
      </c>
      <c r="Z19" s="73">
        <v>13674273.319999997</v>
      </c>
      <c r="AA19" s="16">
        <f t="shared" si="5"/>
        <v>0.13112369177070124</v>
      </c>
      <c r="AB19" s="17">
        <f t="shared" si="6"/>
        <v>0.13112369177070124</v>
      </c>
      <c r="AC19" s="93"/>
    </row>
    <row r="20" spans="1:30" s="55" customFormat="1" x14ac:dyDescent="0.25">
      <c r="A20" s="6">
        <v>17</v>
      </c>
      <c r="B20" s="69" t="s">
        <v>13</v>
      </c>
      <c r="C20" s="64"/>
      <c r="D20" s="70">
        <v>862943.84200000018</v>
      </c>
      <c r="E20" s="71">
        <v>1325881.8929999997</v>
      </c>
      <c r="F20" s="71">
        <v>970134.49000000034</v>
      </c>
      <c r="G20" s="71">
        <v>1249975.5210000002</v>
      </c>
      <c r="H20" s="71">
        <v>1434224.1749999996</v>
      </c>
      <c r="I20" s="71">
        <v>863391.39799999993</v>
      </c>
      <c r="J20" s="71">
        <v>1138380.8529999997</v>
      </c>
      <c r="K20" s="71">
        <v>1552495.7700000003</v>
      </c>
      <c r="L20" s="71">
        <v>878090.57700000051</v>
      </c>
      <c r="M20" s="71">
        <v>1139018.145999999</v>
      </c>
      <c r="N20" s="71">
        <v>1094230.0560000003</v>
      </c>
      <c r="O20" s="71"/>
      <c r="P20" s="71">
        <f t="shared" si="0"/>
        <v>12508766.721000001</v>
      </c>
      <c r="Q20" s="72">
        <f t="shared" si="1"/>
        <v>5.7330771281452631E-3</v>
      </c>
      <c r="S20" s="73">
        <v>944109.57199999935</v>
      </c>
      <c r="T20" s="73">
        <v>1217872.3620000002</v>
      </c>
      <c r="U20" s="16">
        <f t="shared" si="2"/>
        <v>-3.9321665029907894E-2</v>
      </c>
      <c r="V20" s="17">
        <f t="shared" si="3"/>
        <v>-3.9321665029907894E-2</v>
      </c>
      <c r="W20" s="16">
        <f t="shared" si="4"/>
        <v>-0.10152320543423239</v>
      </c>
      <c r="X20" s="17">
        <f t="shared" si="7"/>
        <v>-0.10152320543423239</v>
      </c>
      <c r="Z20" s="73">
        <v>11737300.453999998</v>
      </c>
      <c r="AA20" s="16">
        <f t="shared" si="5"/>
        <v>6.5727742935735439E-2</v>
      </c>
      <c r="AB20" s="17">
        <f t="shared" si="6"/>
        <v>6.5727742935735439E-2</v>
      </c>
      <c r="AC20" s="93"/>
    </row>
    <row r="21" spans="1:30" s="55" customFormat="1" x14ac:dyDescent="0.25">
      <c r="A21" s="6">
        <v>18</v>
      </c>
      <c r="B21" s="74" t="s">
        <v>12</v>
      </c>
      <c r="C21" s="64"/>
      <c r="D21" s="75">
        <v>825729.77300000004</v>
      </c>
      <c r="E21" s="76">
        <v>928281.3459999999</v>
      </c>
      <c r="F21" s="76">
        <v>755508.7969999999</v>
      </c>
      <c r="G21" s="76">
        <v>805008.34699999983</v>
      </c>
      <c r="H21" s="76">
        <v>719832.24500000011</v>
      </c>
      <c r="I21" s="76">
        <v>723756.24300000002</v>
      </c>
      <c r="J21" s="76">
        <v>768129.4229999996</v>
      </c>
      <c r="K21" s="76">
        <v>813553.90199999989</v>
      </c>
      <c r="L21" s="76">
        <v>682932.93800000008</v>
      </c>
      <c r="M21" s="76">
        <v>1014149.9630000002</v>
      </c>
      <c r="N21" s="76">
        <v>743309.56500000006</v>
      </c>
      <c r="O21" s="76"/>
      <c r="P21" s="76">
        <f t="shared" si="0"/>
        <v>8780192.5419999994</v>
      </c>
      <c r="Q21" s="77">
        <f t="shared" si="1"/>
        <v>4.024179374833496E-3</v>
      </c>
      <c r="S21" s="78">
        <v>330709.89100000041</v>
      </c>
      <c r="T21" s="78">
        <v>782775.42900000024</v>
      </c>
      <c r="U21" s="18">
        <f t="shared" si="2"/>
        <v>-0.26706148782850186</v>
      </c>
      <c r="V21" s="19">
        <f t="shared" si="3"/>
        <v>-0.26706148782850186</v>
      </c>
      <c r="W21" s="18">
        <f t="shared" si="4"/>
        <v>-5.0417862566813097E-2</v>
      </c>
      <c r="X21" s="19">
        <f t="shared" si="7"/>
        <v>-5.0417862566813097E-2</v>
      </c>
      <c r="Z21" s="78">
        <v>6141834.6909999996</v>
      </c>
      <c r="AA21" s="18">
        <f t="shared" si="5"/>
        <v>0.42957161560635043</v>
      </c>
      <c r="AB21" s="19">
        <f t="shared" si="6"/>
        <v>0.42957161560635043</v>
      </c>
      <c r="AC21" s="93"/>
    </row>
    <row r="22" spans="1:30" ht="6" customHeight="1" x14ac:dyDescent="0.25">
      <c r="B22" s="62"/>
      <c r="C22" s="4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80"/>
      <c r="V22" s="81"/>
      <c r="X22" s="81"/>
      <c r="AB22" s="81"/>
    </row>
    <row r="23" spans="1:30" s="23" customFormat="1" x14ac:dyDescent="0.25">
      <c r="B23" s="59" t="s">
        <v>1</v>
      </c>
      <c r="C23" s="82"/>
      <c r="D23" s="83">
        <f>SUM(D4:D21)</f>
        <v>177983522.82300004</v>
      </c>
      <c r="E23" s="84">
        <f t="shared" ref="E23:Z23" si="8">SUM(E4:E21)</f>
        <v>191499722.78100005</v>
      </c>
      <c r="F23" s="84">
        <f t="shared" si="8"/>
        <v>167439502.95099989</v>
      </c>
      <c r="G23" s="84">
        <f t="shared" si="8"/>
        <v>202669447.11400008</v>
      </c>
      <c r="H23" s="84">
        <f t="shared" si="8"/>
        <v>182684379.97999999</v>
      </c>
      <c r="I23" s="84">
        <f t="shared" si="8"/>
        <v>192530066.82099998</v>
      </c>
      <c r="J23" s="84">
        <f t="shared" si="8"/>
        <v>201327933.94099998</v>
      </c>
      <c r="K23" s="84">
        <f t="shared" si="8"/>
        <v>202486078.98500001</v>
      </c>
      <c r="L23" s="84">
        <f t="shared" ref="L23:O23" si="9">SUM(L4:L21)</f>
        <v>198776197.93100005</v>
      </c>
      <c r="M23" s="84">
        <f t="shared" si="9"/>
        <v>242787322.21000001</v>
      </c>
      <c r="N23" s="84">
        <f t="shared" si="9"/>
        <v>221674962.47999987</v>
      </c>
      <c r="O23" s="84">
        <f t="shared" si="9"/>
        <v>0</v>
      </c>
      <c r="P23" s="84">
        <f>SUM(P4:P21)</f>
        <v>2181859138.0169997</v>
      </c>
      <c r="Q23" s="85">
        <f t="shared" si="8"/>
        <v>1.0000000000000002</v>
      </c>
      <c r="R23" s="23">
        <f t="shared" si="8"/>
        <v>0</v>
      </c>
      <c r="S23" s="83">
        <f t="shared" ref="S23" si="10">SUM(S4:S21)</f>
        <v>195004052.07099995</v>
      </c>
      <c r="T23" s="83">
        <f t="shared" si="8"/>
        <v>192816825.81999996</v>
      </c>
      <c r="U23" s="20">
        <f t="shared" ref="U23" si="11">+V23</f>
        <v>-8.6958246163030314E-2</v>
      </c>
      <c r="V23" s="21">
        <f t="shared" si="3"/>
        <v>-8.6958246163030314E-2</v>
      </c>
      <c r="W23" s="20">
        <f t="shared" ref="W23" si="12">+X23</f>
        <v>0.14966607056865361</v>
      </c>
      <c r="X23" s="21">
        <f>IFERROR((N23-T23)/T23,0)</f>
        <v>0.14966607056865361</v>
      </c>
      <c r="Y23" s="23">
        <f t="shared" si="8"/>
        <v>0</v>
      </c>
      <c r="Z23" s="83">
        <f t="shared" si="8"/>
        <v>1916605858.5459993</v>
      </c>
      <c r="AA23" s="20">
        <f>+AB23</f>
        <v>0.13839740616896076</v>
      </c>
      <c r="AB23" s="21">
        <f>IFERROR((P23-Z23)/Z23,0)</f>
        <v>0.13839740616896076</v>
      </c>
      <c r="AD23" s="81"/>
    </row>
    <row r="24" spans="1:30" x14ac:dyDescent="0.25">
      <c r="B24" s="7" t="s">
        <v>24</v>
      </c>
      <c r="C24" s="4"/>
      <c r="D24" s="96"/>
      <c r="E24" s="96"/>
      <c r="F24" s="96"/>
      <c r="G24" s="96"/>
      <c r="H24" s="96"/>
      <c r="I24" s="96"/>
      <c r="J24" s="96"/>
      <c r="K24" s="96"/>
      <c r="L24" s="96"/>
      <c r="M24" s="1"/>
      <c r="N24" s="1"/>
      <c r="O24" s="1"/>
      <c r="P24" s="1"/>
      <c r="Q24" s="1"/>
    </row>
    <row r="25" spans="1:30" x14ac:dyDescent="0.25">
      <c r="B25" s="7" t="s">
        <v>15</v>
      </c>
    </row>
    <row r="27" spans="1:30" x14ac:dyDescent="0.25">
      <c r="B27" s="2"/>
      <c r="C27" s="5"/>
      <c r="D27" s="91"/>
      <c r="E27" s="91"/>
      <c r="F27" s="91"/>
      <c r="G27" s="91"/>
      <c r="H27" s="91"/>
      <c r="I27" s="91"/>
      <c r="J27" s="91"/>
      <c r="K27" s="91"/>
      <c r="L27" s="91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56"/>
      <c r="AB27" s="56"/>
    </row>
    <row r="28" spans="1:30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8"/>
      <c r="S28" s="88"/>
      <c r="T28" s="88"/>
      <c r="U28" s="88"/>
      <c r="V28" s="88"/>
      <c r="W28" s="88"/>
      <c r="X28" s="88"/>
      <c r="Y28" s="88"/>
      <c r="Z28" s="88"/>
    </row>
    <row r="29" spans="1:30" x14ac:dyDescent="0.25">
      <c r="D29" s="97"/>
      <c r="E29" s="97"/>
      <c r="F29" s="97"/>
      <c r="G29" s="97"/>
      <c r="H29" s="97"/>
      <c r="I29" s="97"/>
      <c r="J29" s="97"/>
      <c r="K29" s="97"/>
      <c r="L29" s="91"/>
      <c r="M29" s="91"/>
      <c r="N29" s="91"/>
      <c r="O29" s="87"/>
      <c r="P29" s="87"/>
      <c r="Q29" s="87"/>
      <c r="R29" s="88"/>
      <c r="S29" s="87"/>
      <c r="T29" s="87"/>
      <c r="U29" s="88"/>
      <c r="V29" s="88"/>
      <c r="W29" s="88"/>
      <c r="X29" s="88"/>
      <c r="Y29" s="88"/>
      <c r="Z29" s="87"/>
    </row>
    <row r="31" spans="1:30" x14ac:dyDescent="0.25">
      <c r="F31" s="98"/>
    </row>
    <row r="32" spans="1:30" x14ac:dyDescent="0.25">
      <c r="F32" s="98"/>
    </row>
  </sheetData>
  <autoFilter ref="B3:AB21" xr:uid="{00000000-0009-0000-0000-000000000000}">
    <sortState xmlns:xlrd2="http://schemas.microsoft.com/office/spreadsheetml/2017/richdata2" ref="B4:AB21">
      <sortCondition descending="1" ref="P3:P21"/>
    </sortState>
  </autoFilter>
  <sortState xmlns:xlrd2="http://schemas.microsoft.com/office/spreadsheetml/2017/richdata2" ref="B4:AB21">
    <sortCondition descending="1" ref="P4:P21"/>
  </sortState>
  <dataConsolidate>
    <dataRefs count="1">
      <dataRef ref="A4:G156" sheet="x" r:id="rId1"/>
    </dataRefs>
  </dataConsolidate>
  <mergeCells count="3">
    <mergeCell ref="W2:X2"/>
    <mergeCell ref="AA2:AB2"/>
    <mergeCell ref="U2:V2"/>
  </mergeCells>
  <conditionalFormatting sqref="V4:V21">
    <cfRule type="cellIs" dxfId="30" priority="4" operator="lessThan">
      <formula>0%</formula>
    </cfRule>
    <cfRule type="cellIs" dxfId="29" priority="5" operator="greaterThanOrEqual">
      <formula>1%</formula>
    </cfRule>
  </conditionalFormatting>
  <conditionalFormatting sqref="V23">
    <cfRule type="cellIs" dxfId="28" priority="1" operator="lessThan">
      <formula>0%</formula>
    </cfRule>
    <cfRule type="cellIs" dxfId="27" priority="2" operator="greaterThanOrEqual">
      <formula>1%</formula>
    </cfRule>
  </conditionalFormatting>
  <conditionalFormatting sqref="X4:X21">
    <cfRule type="cellIs" dxfId="26" priority="17" operator="lessThan">
      <formula>0%</formula>
    </cfRule>
    <cfRule type="cellIs" dxfId="25" priority="18" operator="greaterThanOrEqual">
      <formula>1%</formula>
    </cfRule>
  </conditionalFormatting>
  <conditionalFormatting sqref="X23">
    <cfRule type="cellIs" dxfId="24" priority="7" operator="lessThan">
      <formula>0%</formula>
    </cfRule>
    <cfRule type="cellIs" dxfId="23" priority="8" operator="greaterThanOrEqual">
      <formula>1%</formula>
    </cfRule>
  </conditionalFormatting>
  <conditionalFormatting sqref="AB4:AB21">
    <cfRule type="cellIs" dxfId="22" priority="21" operator="lessThan">
      <formula>0%</formula>
    </cfRule>
    <cfRule type="cellIs" dxfId="21" priority="22" operator="greaterThanOrEqual">
      <formula>1%</formula>
    </cfRule>
  </conditionalFormatting>
  <conditionalFormatting sqref="AB23">
    <cfRule type="cellIs" dxfId="20" priority="15" operator="lessThan">
      <formula>0%</formula>
    </cfRule>
    <cfRule type="cellIs" dxfId="19" priority="16" operator="greaterThanOrEqual">
      <formula>1%</formula>
    </cfRule>
  </conditionalFormatting>
  <pageMargins left="1.1023622047244095" right="0.70866141732283472" top="0.74803149606299213" bottom="0.74803149606299213" header="0.31496062992125984" footer="0.31496062992125984"/>
  <pageSetup paperSize="9" scale="70" orientation="landscape" verticalDpi="300" r:id="rId2"/>
  <ignoredErrors>
    <ignoredError sqref="V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937A2F6-0669-4313-AE55-B94C33E8C22B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U4:U21</xm:sqref>
        </x14:conditionalFormatting>
        <x14:conditionalFormatting xmlns:xm="http://schemas.microsoft.com/office/excel/2006/main">
          <x14:cfRule type="iconSet" priority="3" id="{6369AB89-88D7-4E95-A556-82792A624EE9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U23</xm:sqref>
        </x14:conditionalFormatting>
        <x14:conditionalFormatting xmlns:xm="http://schemas.microsoft.com/office/excel/2006/main">
          <x14:cfRule type="iconSet" priority="19" id="{B2EA6C93-0F11-4024-835A-1D15284CFAE2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W4:W21</xm:sqref>
        </x14:conditionalFormatting>
        <x14:conditionalFormatting xmlns:xm="http://schemas.microsoft.com/office/excel/2006/main">
          <x14:cfRule type="iconSet" priority="13" id="{F07DE24D-11A5-4794-AC8C-A47A981BB607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W23</xm:sqref>
        </x14:conditionalFormatting>
        <x14:conditionalFormatting xmlns:xm="http://schemas.microsoft.com/office/excel/2006/main">
          <x14:cfRule type="iconSet" priority="20" id="{D11BF96A-D414-42FD-AAB1-3AF9446FE4A9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AA4:AA21</xm:sqref>
        </x14:conditionalFormatting>
        <x14:conditionalFormatting xmlns:xm="http://schemas.microsoft.com/office/excel/2006/main">
          <x14:cfRule type="iconSet" priority="14" id="{BCF7175F-29CB-48EF-B4C6-A01DEEEA472B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AA23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57"/>
  <sheetViews>
    <sheetView showGridLines="0" zoomScale="80" zoomScaleNormal="80" zoomScaleSheetLayoutView="80" workbookViewId="0">
      <pane xSplit="1" ySplit="3" topLeftCell="B142" activePane="bottomRight" state="frozen"/>
      <selection pane="topRight" activeCell="B1" sqref="B1"/>
      <selection pane="bottomLeft" activeCell="A4" sqref="A4"/>
      <selection pane="bottomRight" activeCell="Y4" sqref="Y4"/>
    </sheetView>
  </sheetViews>
  <sheetFormatPr defaultColWidth="11.42578125" defaultRowHeight="15" outlineLevelCol="1" x14ac:dyDescent="0.25"/>
  <cols>
    <col min="1" max="1" width="5" style="22" customWidth="1"/>
    <col min="2" max="2" width="18.42578125" style="26" customWidth="1"/>
    <col min="3" max="3" width="25.28515625" style="22" customWidth="1"/>
    <col min="4" max="4" width="1.28515625" style="54" customWidth="1"/>
    <col min="5" max="5" width="15" style="26" bestFit="1" customWidth="1"/>
    <col min="6" max="6" width="13.5703125" style="26" customWidth="1"/>
    <col min="7" max="7" width="12.7109375" style="26" customWidth="1"/>
    <col min="8" max="8" width="13.28515625" style="26" customWidth="1"/>
    <col min="9" max="9" width="12.85546875" style="26" customWidth="1"/>
    <col min="10" max="10" width="13" style="26" bestFit="1" customWidth="1"/>
    <col min="11" max="11" width="13" style="26" customWidth="1"/>
    <col min="12" max="12" width="12.7109375" style="26" customWidth="1"/>
    <col min="13" max="13" width="13.5703125" style="26" customWidth="1"/>
    <col min="14" max="14" width="12.7109375" style="26" customWidth="1"/>
    <col min="15" max="15" width="13" style="26" customWidth="1"/>
    <col min="16" max="16" width="14.5703125" style="26" hidden="1" customWidth="1" outlineLevel="1"/>
    <col min="17" max="17" width="13.5703125" style="53" bestFit="1" customWidth="1" collapsed="1"/>
    <col min="18" max="18" width="14.42578125" style="53" customWidth="1"/>
    <col min="19" max="19" width="1.28515625" style="54" customWidth="1"/>
    <col min="20" max="20" width="13.7109375" style="26" customWidth="1"/>
    <col min="21" max="21" width="15.140625" style="26" customWidth="1"/>
    <col min="22" max="22" width="5.5703125" style="26" customWidth="1"/>
    <col min="23" max="23" width="8.85546875" style="26" customWidth="1"/>
    <col min="24" max="24" width="5.5703125" style="26" customWidth="1"/>
    <col min="25" max="25" width="8.85546875" style="26" customWidth="1"/>
    <col min="26" max="26" width="1.28515625" style="54" customWidth="1"/>
    <col min="27" max="27" width="16" style="26" customWidth="1"/>
    <col min="28" max="28" width="5.5703125" style="26" customWidth="1"/>
    <col min="29" max="29" width="10.7109375" style="26" customWidth="1"/>
    <col min="30" max="49" width="11.42578125" style="25"/>
    <col min="50" max="16384" width="11.42578125" style="26"/>
  </cols>
  <sheetData>
    <row r="1" spans="1:49" ht="33" customHeight="1" x14ac:dyDescent="0.25">
      <c r="B1" s="86" t="s">
        <v>28</v>
      </c>
      <c r="D1" s="24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4"/>
      <c r="T1" s="23"/>
      <c r="U1" s="23"/>
      <c r="V1" s="23"/>
      <c r="W1" s="23"/>
      <c r="X1" s="23"/>
      <c r="Y1" s="23"/>
      <c r="Z1" s="24"/>
      <c r="AA1" s="23"/>
      <c r="AB1" s="23"/>
      <c r="AC1" s="23"/>
    </row>
    <row r="2" spans="1:49" s="22" customFormat="1" ht="39.950000000000003" customHeight="1" x14ac:dyDescent="0.25">
      <c r="B2" s="27" t="s">
        <v>18</v>
      </c>
      <c r="C2" s="28" t="s">
        <v>29</v>
      </c>
      <c r="D2" s="29"/>
      <c r="E2" s="30">
        <v>45292</v>
      </c>
      <c r="F2" s="30">
        <v>45323</v>
      </c>
      <c r="G2" s="30">
        <v>45352</v>
      </c>
      <c r="H2" s="30">
        <v>45383</v>
      </c>
      <c r="I2" s="30">
        <v>45413</v>
      </c>
      <c r="J2" s="30">
        <v>45444</v>
      </c>
      <c r="K2" s="30">
        <v>45474</v>
      </c>
      <c r="L2" s="30">
        <v>45505</v>
      </c>
      <c r="M2" s="30">
        <v>45536</v>
      </c>
      <c r="N2" s="30">
        <v>45566</v>
      </c>
      <c r="O2" s="30">
        <v>45597</v>
      </c>
      <c r="P2" s="30">
        <v>45627</v>
      </c>
      <c r="Q2" s="89" t="str">
        <f>Resumen!P2</f>
        <v>ACUMULADO 
nov 2024</v>
      </c>
      <c r="R2" s="90" t="str">
        <f>Resumen!Q2</f>
        <v>% Part ACUM 
nov 2024</v>
      </c>
      <c r="S2" s="31"/>
      <c r="T2" s="32" t="str">
        <f>Resumen!S2</f>
        <v>Nov-22</v>
      </c>
      <c r="U2" s="32" t="str">
        <f>Resumen!T2</f>
        <v>Nov-23</v>
      </c>
      <c r="V2" s="133" t="str">
        <f>Resumen!U2</f>
        <v>Var % Nov 24 vs Oct 24</v>
      </c>
      <c r="W2" s="134"/>
      <c r="X2" s="133" t="str">
        <f>Resumen!W2</f>
        <v>Var % Nov 24 vs Nov 23</v>
      </c>
      <c r="Y2" s="134"/>
      <c r="Z2" s="29"/>
      <c r="AA2" s="33" t="str">
        <f>Resumen!Z2</f>
        <v>ACUMULADO 
nov 2023</v>
      </c>
      <c r="AB2" s="133" t="str">
        <f>Resumen!AA2</f>
        <v>Var %
ACUM 24/23</v>
      </c>
      <c r="AC2" s="1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</row>
    <row r="3" spans="1:49" ht="6" customHeight="1" x14ac:dyDescent="0.25">
      <c r="A3" s="35" t="s">
        <v>22</v>
      </c>
      <c r="B3" s="35" t="s">
        <v>23</v>
      </c>
      <c r="C3" s="35" t="s">
        <v>21</v>
      </c>
      <c r="D3" s="36"/>
      <c r="E3" s="35">
        <v>41640</v>
      </c>
      <c r="F3" s="35">
        <v>41671</v>
      </c>
      <c r="G3" s="35">
        <v>41699</v>
      </c>
      <c r="H3" s="35">
        <v>41730</v>
      </c>
      <c r="I3" s="35">
        <v>41760</v>
      </c>
      <c r="J3" s="35">
        <v>41791</v>
      </c>
      <c r="K3" s="35">
        <v>41821</v>
      </c>
      <c r="L3" s="35">
        <v>41821</v>
      </c>
      <c r="M3" s="35"/>
      <c r="N3" s="35"/>
      <c r="O3" s="35"/>
      <c r="P3" s="35"/>
      <c r="Q3" s="35">
        <v>7</v>
      </c>
      <c r="R3" s="35"/>
      <c r="S3" s="36"/>
      <c r="T3" s="35">
        <v>41821</v>
      </c>
      <c r="U3" s="35">
        <v>41821</v>
      </c>
      <c r="V3" s="35"/>
      <c r="W3" s="35"/>
      <c r="X3" s="35"/>
      <c r="Y3" s="35"/>
      <c r="Z3" s="36"/>
    </row>
    <row r="4" spans="1:49" s="41" customFormat="1" x14ac:dyDescent="0.25">
      <c r="A4" s="6">
        <v>1</v>
      </c>
      <c r="B4" s="37">
        <v>2710193400</v>
      </c>
      <c r="C4" s="11" t="s">
        <v>16</v>
      </c>
      <c r="D4" s="38"/>
      <c r="E4" s="12">
        <v>1842894.3059999996</v>
      </c>
      <c r="F4" s="8">
        <v>2503163.0610000002</v>
      </c>
      <c r="G4" s="8">
        <v>2183644.3509999998</v>
      </c>
      <c r="H4" s="8">
        <v>2196235.2169999992</v>
      </c>
      <c r="I4" s="8">
        <v>1010059.0820000003</v>
      </c>
      <c r="J4" s="8">
        <v>1551653.3639999996</v>
      </c>
      <c r="K4" s="8">
        <v>1595164.9869999995</v>
      </c>
      <c r="L4" s="8">
        <v>1809124.5619999997</v>
      </c>
      <c r="M4" s="8">
        <v>1408404.8740000001</v>
      </c>
      <c r="N4" s="8">
        <v>2085465.8999999997</v>
      </c>
      <c r="O4" s="8">
        <v>2200839.4339999999</v>
      </c>
      <c r="P4" s="8"/>
      <c r="Q4" s="8">
        <f>SUM(E4:P4)</f>
        <v>20386649.137999997</v>
      </c>
      <c r="R4" s="39">
        <f t="shared" ref="R4:R35" si="0">+Q4/$Q$152</f>
        <v>9.3437054586982034E-3</v>
      </c>
      <c r="S4" s="40"/>
      <c r="T4" s="12">
        <v>2022734.4319999986</v>
      </c>
      <c r="U4" s="12">
        <v>1000847.1079999999</v>
      </c>
      <c r="V4" s="14">
        <f t="shared" ref="V4:V67" si="1">+W4</f>
        <v>5.5322666268482375E-2</v>
      </c>
      <c r="W4" s="15">
        <f>IFERROR((O4-N4)/N4,0)</f>
        <v>5.5322666268482375E-2</v>
      </c>
      <c r="X4" s="14">
        <f t="shared" ref="X4:X35" si="2">+Y4</f>
        <v>1.1989766632767249</v>
      </c>
      <c r="Y4" s="15">
        <f>IFERROR((O4-U4)/U4,0)</f>
        <v>1.1989766632767249</v>
      </c>
      <c r="Z4" s="38"/>
      <c r="AA4" s="12">
        <v>16562680.426999997</v>
      </c>
      <c r="AB4" s="14">
        <f t="shared" ref="AB4:AB35" si="3">+AC4</f>
        <v>0.230878614597084</v>
      </c>
      <c r="AC4" s="15">
        <f t="shared" ref="AC4:AC35" si="4">IFERROR((Q4-AA4)/AA4,0)</f>
        <v>0.230878614597084</v>
      </c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</row>
    <row r="5" spans="1:49" s="41" customFormat="1" x14ac:dyDescent="0.25">
      <c r="A5" s="6">
        <v>2</v>
      </c>
      <c r="B5" s="42">
        <v>2710193500</v>
      </c>
      <c r="C5" s="13" t="s">
        <v>16</v>
      </c>
      <c r="D5" s="38"/>
      <c r="E5" s="10">
        <v>10628224.171999998</v>
      </c>
      <c r="F5" s="9">
        <v>23007996.199999999</v>
      </c>
      <c r="G5" s="9">
        <v>7561329.0229999991</v>
      </c>
      <c r="H5" s="9">
        <v>9767536.5219999999</v>
      </c>
      <c r="I5" s="9">
        <v>7662092.0239999993</v>
      </c>
      <c r="J5" s="9">
        <v>13466953.520999998</v>
      </c>
      <c r="K5" s="9">
        <v>13496592.910999998</v>
      </c>
      <c r="L5" s="9">
        <v>11624078.751</v>
      </c>
      <c r="M5" s="9">
        <v>8472626.7610000018</v>
      </c>
      <c r="N5" s="9">
        <v>12229431.654999999</v>
      </c>
      <c r="O5" s="9">
        <v>10722361.209999999</v>
      </c>
      <c r="P5" s="9"/>
      <c r="Q5" s="9">
        <f t="shared" ref="Q5:Q68" si="5">SUM(E5:P5)</f>
        <v>128639222.74999999</v>
      </c>
      <c r="R5" s="43">
        <f t="shared" si="0"/>
        <v>5.8958537014866495E-2</v>
      </c>
      <c r="S5" s="40"/>
      <c r="T5" s="10">
        <v>8812048.117999997</v>
      </c>
      <c r="U5" s="10">
        <v>11212457.935999999</v>
      </c>
      <c r="V5" s="16">
        <f t="shared" si="1"/>
        <v>-0.12323307309083616</v>
      </c>
      <c r="W5" s="17">
        <f>IFERROR((O5-N5)/N5,0)</f>
        <v>-0.12323307309083616</v>
      </c>
      <c r="X5" s="16">
        <f t="shared" si="2"/>
        <v>-4.3710016911317831E-2</v>
      </c>
      <c r="Y5" s="17">
        <f t="shared" ref="Y5:Y68" si="6">IFERROR((O5-U5)/U5,0)</f>
        <v>-4.3710016911317831E-2</v>
      </c>
      <c r="Z5" s="38"/>
      <c r="AA5" s="10">
        <v>108420840.88600001</v>
      </c>
      <c r="AB5" s="16">
        <f t="shared" si="3"/>
        <v>0.18648058527104364</v>
      </c>
      <c r="AC5" s="17">
        <f t="shared" si="4"/>
        <v>0.18648058527104364</v>
      </c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</row>
    <row r="6" spans="1:49" s="41" customFormat="1" x14ac:dyDescent="0.25">
      <c r="A6" s="6">
        <v>3</v>
      </c>
      <c r="B6" s="42">
        <v>2710193600</v>
      </c>
      <c r="C6" s="13" t="s">
        <v>16</v>
      </c>
      <c r="D6" s="38"/>
      <c r="E6" s="10">
        <v>1899053.9410000001</v>
      </c>
      <c r="F6" s="9">
        <v>3071798.3250000002</v>
      </c>
      <c r="G6" s="9">
        <v>1298184.3020000001</v>
      </c>
      <c r="H6" s="9">
        <v>1931746.6990000003</v>
      </c>
      <c r="I6" s="9">
        <v>1861879.7749999999</v>
      </c>
      <c r="J6" s="9">
        <v>1775432.32</v>
      </c>
      <c r="K6" s="9">
        <v>2696334.8859999999</v>
      </c>
      <c r="L6" s="9">
        <v>2070573.084</v>
      </c>
      <c r="M6" s="9">
        <v>2138979.4409999987</v>
      </c>
      <c r="N6" s="9">
        <v>2617198.1939999997</v>
      </c>
      <c r="O6" s="9">
        <v>2170569.3370000008</v>
      </c>
      <c r="P6" s="9"/>
      <c r="Q6" s="9">
        <f t="shared" si="5"/>
        <v>23531750.304000001</v>
      </c>
      <c r="R6" s="43">
        <f t="shared" si="0"/>
        <v>1.0785183100952623E-2</v>
      </c>
      <c r="S6" s="40"/>
      <c r="T6" s="10">
        <v>4636783.7829999961</v>
      </c>
      <c r="U6" s="10">
        <v>1846157.4010000001</v>
      </c>
      <c r="V6" s="16">
        <f t="shared" si="1"/>
        <v>-0.17065152269473061</v>
      </c>
      <c r="W6" s="17">
        <f t="shared" ref="W6:W69" si="7">IFERROR((O6-N6)/N6,0)</f>
        <v>-0.17065152269473061</v>
      </c>
      <c r="X6" s="16">
        <f t="shared" si="2"/>
        <v>0.17572279363843943</v>
      </c>
      <c r="Y6" s="17">
        <f t="shared" si="6"/>
        <v>0.17572279363843943</v>
      </c>
      <c r="Z6" s="38"/>
      <c r="AA6" s="10">
        <v>18593154.299000002</v>
      </c>
      <c r="AB6" s="16">
        <f t="shared" si="3"/>
        <v>0.26561367294551047</v>
      </c>
      <c r="AC6" s="17">
        <f t="shared" si="4"/>
        <v>0.26561367294551047</v>
      </c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</row>
    <row r="7" spans="1:49" s="41" customFormat="1" x14ac:dyDescent="0.25">
      <c r="A7" s="6">
        <v>4</v>
      </c>
      <c r="B7" s="42">
        <v>2710193800</v>
      </c>
      <c r="C7" s="13" t="s">
        <v>16</v>
      </c>
      <c r="D7" s="38"/>
      <c r="E7" s="10">
        <v>12642186.515000001</v>
      </c>
      <c r="F7" s="9">
        <v>15877464.641999997</v>
      </c>
      <c r="G7" s="9">
        <v>18246141.688999984</v>
      </c>
      <c r="H7" s="9">
        <v>19929366.878000002</v>
      </c>
      <c r="I7" s="9">
        <v>14274277.283999991</v>
      </c>
      <c r="J7" s="9">
        <v>12251094.894000001</v>
      </c>
      <c r="K7" s="9">
        <v>16645625.280999996</v>
      </c>
      <c r="L7" s="9">
        <v>16916801.216000009</v>
      </c>
      <c r="M7" s="9">
        <v>11295919.674999999</v>
      </c>
      <c r="N7" s="9">
        <v>23425332.262000002</v>
      </c>
      <c r="O7" s="9">
        <v>15212553.595999999</v>
      </c>
      <c r="P7" s="9"/>
      <c r="Q7" s="9">
        <f t="shared" si="5"/>
        <v>176716763.93199995</v>
      </c>
      <c r="R7" s="43">
        <f t="shared" si="0"/>
        <v>8.0993663088906098E-2</v>
      </c>
      <c r="S7" s="40"/>
      <c r="T7" s="10">
        <v>21638066.524999991</v>
      </c>
      <c r="U7" s="10">
        <v>12979917.609999994</v>
      </c>
      <c r="V7" s="16">
        <f t="shared" si="1"/>
        <v>-0.35059390296557591</v>
      </c>
      <c r="W7" s="17">
        <f t="shared" si="7"/>
        <v>-0.35059390296557591</v>
      </c>
      <c r="X7" s="16">
        <f t="shared" si="2"/>
        <v>0.17200694589000601</v>
      </c>
      <c r="Y7" s="17">
        <f t="shared" si="6"/>
        <v>0.17200694589000601</v>
      </c>
      <c r="Z7" s="38"/>
      <c r="AA7" s="10">
        <v>147954292.88799998</v>
      </c>
      <c r="AB7" s="16">
        <f t="shared" si="3"/>
        <v>0.19440105780352648</v>
      </c>
      <c r="AC7" s="17">
        <f t="shared" si="4"/>
        <v>0.19440105780352648</v>
      </c>
      <c r="AD7" s="25"/>
      <c r="AE7" s="16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</row>
    <row r="8" spans="1:49" s="41" customFormat="1" x14ac:dyDescent="0.25">
      <c r="A8" s="6">
        <v>5</v>
      </c>
      <c r="B8" s="42">
        <v>3403990000</v>
      </c>
      <c r="C8" s="13" t="s">
        <v>16</v>
      </c>
      <c r="D8" s="38"/>
      <c r="E8" s="10">
        <v>2996539.4880000004</v>
      </c>
      <c r="F8" s="9">
        <v>2966455.9939999999</v>
      </c>
      <c r="G8" s="9">
        <v>2328631.5269999993</v>
      </c>
      <c r="H8" s="9">
        <v>3039703.334999999</v>
      </c>
      <c r="I8" s="9">
        <v>1799138.5260000001</v>
      </c>
      <c r="J8" s="9">
        <v>3660931.5410000011</v>
      </c>
      <c r="K8" s="9">
        <v>3242553.6720000003</v>
      </c>
      <c r="L8" s="9">
        <v>2924051.8439999996</v>
      </c>
      <c r="M8" s="9">
        <v>2467491.0069999988</v>
      </c>
      <c r="N8" s="9">
        <v>4405401.4600000009</v>
      </c>
      <c r="O8" s="9">
        <v>3440183.4450000003</v>
      </c>
      <c r="P8" s="9"/>
      <c r="Q8" s="9">
        <f t="shared" si="5"/>
        <v>33271081.838999998</v>
      </c>
      <c r="R8" s="43">
        <f t="shared" si="0"/>
        <v>1.5248959595640391E-2</v>
      </c>
      <c r="S8" s="40"/>
      <c r="T8" s="10">
        <v>3321943.4590000007</v>
      </c>
      <c r="U8" s="10">
        <v>2786956.1140000001</v>
      </c>
      <c r="V8" s="16">
        <f t="shared" si="1"/>
        <v>-0.21909876404317541</v>
      </c>
      <c r="W8" s="17">
        <f t="shared" si="7"/>
        <v>-0.21909876404317541</v>
      </c>
      <c r="X8" s="16">
        <f t="shared" si="2"/>
        <v>0.23438737614796909</v>
      </c>
      <c r="Y8" s="17">
        <f t="shared" si="6"/>
        <v>0.23438737614796909</v>
      </c>
      <c r="Z8" s="38"/>
      <c r="AA8" s="10">
        <v>26457493.951000001</v>
      </c>
      <c r="AB8" s="16">
        <f t="shared" si="3"/>
        <v>0.25752960203331982</v>
      </c>
      <c r="AC8" s="17">
        <f t="shared" si="4"/>
        <v>0.25752960203331982</v>
      </c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s="41" customFormat="1" x14ac:dyDescent="0.25">
      <c r="A9" s="6">
        <v>6</v>
      </c>
      <c r="B9" s="42">
        <v>3819000000</v>
      </c>
      <c r="C9" s="13" t="s">
        <v>26</v>
      </c>
      <c r="D9" s="38"/>
      <c r="E9" s="10">
        <v>312398.61900000012</v>
      </c>
      <c r="F9" s="9">
        <v>229321.11299999998</v>
      </c>
      <c r="G9" s="9">
        <v>233690.427</v>
      </c>
      <c r="H9" s="9">
        <v>305730.34400000004</v>
      </c>
      <c r="I9" s="9">
        <v>231215.37100000004</v>
      </c>
      <c r="J9" s="9">
        <v>296542.88399999996</v>
      </c>
      <c r="K9" s="9">
        <v>692491.90600000019</v>
      </c>
      <c r="L9" s="9">
        <v>199738.10100000008</v>
      </c>
      <c r="M9" s="9">
        <v>181189.91199999998</v>
      </c>
      <c r="N9" s="9">
        <v>543710.98499999987</v>
      </c>
      <c r="O9" s="9">
        <v>811933.4800000001</v>
      </c>
      <c r="P9" s="9"/>
      <c r="Q9" s="9">
        <f t="shared" si="5"/>
        <v>4037963.142</v>
      </c>
      <c r="R9" s="43">
        <f t="shared" si="0"/>
        <v>1.8506983661969742E-3</v>
      </c>
      <c r="S9" s="40"/>
      <c r="T9" s="10">
        <v>216304.33900000001</v>
      </c>
      <c r="U9" s="10">
        <v>219954.21899999992</v>
      </c>
      <c r="V9" s="16">
        <f t="shared" si="1"/>
        <v>0.49331814585280137</v>
      </c>
      <c r="W9" s="17">
        <f t="shared" si="7"/>
        <v>0.49331814585280137</v>
      </c>
      <c r="X9" s="16">
        <f t="shared" si="2"/>
        <v>2.6913748856074471</v>
      </c>
      <c r="Y9" s="17">
        <f t="shared" si="6"/>
        <v>2.6913748856074471</v>
      </c>
      <c r="Z9" s="38"/>
      <c r="AA9" s="10">
        <v>3295309.9660000005</v>
      </c>
      <c r="AB9" s="16">
        <f t="shared" si="3"/>
        <v>0.22536671319616899</v>
      </c>
      <c r="AC9" s="17">
        <f t="shared" si="4"/>
        <v>0.22536671319616899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pans="1:49" s="41" customFormat="1" x14ac:dyDescent="0.25">
      <c r="A10" s="6">
        <v>7</v>
      </c>
      <c r="B10" s="42">
        <v>3820000000</v>
      </c>
      <c r="C10" s="13" t="s">
        <v>26</v>
      </c>
      <c r="D10" s="38"/>
      <c r="E10" s="10">
        <v>817754.56500000018</v>
      </c>
      <c r="F10" s="9">
        <v>1053917.3289999999</v>
      </c>
      <c r="G10" s="9">
        <v>1247794.6779999998</v>
      </c>
      <c r="H10" s="9">
        <v>1179219.8950000005</v>
      </c>
      <c r="I10" s="9">
        <v>1233908.6959999998</v>
      </c>
      <c r="J10" s="9">
        <v>973380.90099999995</v>
      </c>
      <c r="K10" s="9">
        <v>1378051.0510000002</v>
      </c>
      <c r="L10" s="9">
        <v>1414407.6270000003</v>
      </c>
      <c r="M10" s="9">
        <v>1449699.9110000003</v>
      </c>
      <c r="N10" s="9">
        <v>1031727.2409999999</v>
      </c>
      <c r="O10" s="9">
        <v>1275523.4410000006</v>
      </c>
      <c r="P10" s="9"/>
      <c r="Q10" s="9">
        <f t="shared" si="5"/>
        <v>13055385.335000001</v>
      </c>
      <c r="R10" s="43">
        <f t="shared" si="0"/>
        <v>5.983605956737195E-3</v>
      </c>
      <c r="S10" s="40"/>
      <c r="T10" s="10">
        <v>1520165.5229999998</v>
      </c>
      <c r="U10" s="10">
        <v>1105735.5930000001</v>
      </c>
      <c r="V10" s="16">
        <f t="shared" si="1"/>
        <v>0.23629908207493056</v>
      </c>
      <c r="W10" s="17">
        <f t="shared" si="7"/>
        <v>0.23629908207493056</v>
      </c>
      <c r="X10" s="16">
        <f t="shared" si="2"/>
        <v>0.15355194232225503</v>
      </c>
      <c r="Y10" s="17">
        <f t="shared" si="6"/>
        <v>0.15355194232225503</v>
      </c>
      <c r="Z10" s="38"/>
      <c r="AA10" s="10">
        <v>11506176.907</v>
      </c>
      <c r="AB10" s="16">
        <f t="shared" si="3"/>
        <v>0.13464145741210629</v>
      </c>
      <c r="AC10" s="17">
        <f t="shared" si="4"/>
        <v>0.13464145741210629</v>
      </c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</row>
    <row r="11" spans="1:49" s="41" customFormat="1" x14ac:dyDescent="0.25">
      <c r="A11" s="6">
        <v>8</v>
      </c>
      <c r="B11" s="42">
        <v>3926300000</v>
      </c>
      <c r="C11" s="13" t="s">
        <v>14</v>
      </c>
      <c r="D11" s="38"/>
      <c r="E11" s="10">
        <v>220956.10899999982</v>
      </c>
      <c r="F11" s="9">
        <v>217882.4150000001</v>
      </c>
      <c r="G11" s="9">
        <v>223818.95900000003</v>
      </c>
      <c r="H11" s="9">
        <v>275669.1650000001</v>
      </c>
      <c r="I11" s="9">
        <v>332851.875</v>
      </c>
      <c r="J11" s="9">
        <v>238010.41100000005</v>
      </c>
      <c r="K11" s="9">
        <v>477871.90499999974</v>
      </c>
      <c r="L11" s="9">
        <v>274108.29300000001</v>
      </c>
      <c r="M11" s="9">
        <v>335315.11199999985</v>
      </c>
      <c r="N11" s="9">
        <v>204949.93300000008</v>
      </c>
      <c r="O11" s="9">
        <v>300496.70599999977</v>
      </c>
      <c r="P11" s="9"/>
      <c r="Q11" s="9">
        <f t="shared" si="5"/>
        <v>3101930.8829999994</v>
      </c>
      <c r="R11" s="43">
        <f t="shared" si="0"/>
        <v>1.4216916339609414E-3</v>
      </c>
      <c r="S11" s="40"/>
      <c r="T11" s="10">
        <v>281352.87699999969</v>
      </c>
      <c r="U11" s="10">
        <v>530361.90199999989</v>
      </c>
      <c r="V11" s="16">
        <f t="shared" si="1"/>
        <v>0.46619567814154717</v>
      </c>
      <c r="W11" s="17">
        <f t="shared" si="7"/>
        <v>0.46619567814154717</v>
      </c>
      <c r="X11" s="16">
        <f t="shared" si="2"/>
        <v>-0.4334119685693415</v>
      </c>
      <c r="Y11" s="17">
        <f t="shared" si="6"/>
        <v>-0.4334119685693415</v>
      </c>
      <c r="Z11" s="38"/>
      <c r="AA11" s="10">
        <v>3224063.8849999998</v>
      </c>
      <c r="AB11" s="16">
        <f t="shared" si="3"/>
        <v>-3.7881694146392614E-2</v>
      </c>
      <c r="AC11" s="17">
        <f t="shared" si="4"/>
        <v>-3.7881694146392614E-2</v>
      </c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</row>
    <row r="12" spans="1:49" s="41" customFormat="1" x14ac:dyDescent="0.25">
      <c r="A12" s="6">
        <v>9</v>
      </c>
      <c r="B12" s="42">
        <v>4009110000</v>
      </c>
      <c r="C12" s="13" t="s">
        <v>2</v>
      </c>
      <c r="D12" s="38"/>
      <c r="E12" s="10">
        <v>555699.75299999991</v>
      </c>
      <c r="F12" s="9">
        <v>500983.03399999975</v>
      </c>
      <c r="G12" s="9">
        <v>234593.21400000018</v>
      </c>
      <c r="H12" s="9">
        <v>284230.36799999996</v>
      </c>
      <c r="I12" s="9">
        <v>264645.31999999995</v>
      </c>
      <c r="J12" s="9">
        <v>302610.18300000008</v>
      </c>
      <c r="K12" s="9">
        <v>345550.75700000004</v>
      </c>
      <c r="L12" s="9">
        <v>245458.67399999991</v>
      </c>
      <c r="M12" s="9">
        <v>272895.04899999994</v>
      </c>
      <c r="N12" s="9">
        <v>317342.86000000004</v>
      </c>
      <c r="O12" s="9">
        <v>303391.38499999995</v>
      </c>
      <c r="P12" s="9"/>
      <c r="Q12" s="9">
        <f t="shared" si="5"/>
        <v>3627400.5970000001</v>
      </c>
      <c r="R12" s="43">
        <f t="shared" si="0"/>
        <v>1.6625273986737715E-3</v>
      </c>
      <c r="S12" s="40"/>
      <c r="T12" s="10">
        <v>241514.2600000001</v>
      </c>
      <c r="U12" s="10">
        <v>378284.48900000006</v>
      </c>
      <c r="V12" s="16">
        <f t="shared" si="1"/>
        <v>-4.3963412316886823E-2</v>
      </c>
      <c r="W12" s="17">
        <f t="shared" si="7"/>
        <v>-4.3963412316886823E-2</v>
      </c>
      <c r="X12" s="16">
        <f t="shared" si="2"/>
        <v>-0.19798090108844008</v>
      </c>
      <c r="Y12" s="17">
        <f t="shared" si="6"/>
        <v>-0.19798090108844008</v>
      </c>
      <c r="Z12" s="38"/>
      <c r="AA12" s="10">
        <v>3268517.9510000004</v>
      </c>
      <c r="AB12" s="16">
        <f t="shared" si="3"/>
        <v>0.10979980877577859</v>
      </c>
      <c r="AC12" s="17">
        <f t="shared" si="4"/>
        <v>0.10979980877577859</v>
      </c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pans="1:49" s="41" customFormat="1" x14ac:dyDescent="0.25">
      <c r="A13" s="6">
        <v>10</v>
      </c>
      <c r="B13" s="42">
        <v>4009310000</v>
      </c>
      <c r="C13" s="13" t="s">
        <v>2</v>
      </c>
      <c r="D13" s="38"/>
      <c r="E13" s="10">
        <v>1027229.4200000004</v>
      </c>
      <c r="F13" s="9">
        <v>1083552.54</v>
      </c>
      <c r="G13" s="9">
        <v>1047982.3129999993</v>
      </c>
      <c r="H13" s="9">
        <v>1224328.3869999994</v>
      </c>
      <c r="I13" s="9">
        <v>1298909.5430000003</v>
      </c>
      <c r="J13" s="9">
        <v>1048507.6989999999</v>
      </c>
      <c r="K13" s="9">
        <v>1334627.3979999998</v>
      </c>
      <c r="L13" s="9">
        <v>1503597.9450000001</v>
      </c>
      <c r="M13" s="9">
        <v>1173258.7550000004</v>
      </c>
      <c r="N13" s="9">
        <v>1411766.5819999997</v>
      </c>
      <c r="O13" s="9">
        <v>1094765.9059999997</v>
      </c>
      <c r="P13" s="9"/>
      <c r="Q13" s="9">
        <f t="shared" si="5"/>
        <v>13248526.488</v>
      </c>
      <c r="R13" s="43">
        <f t="shared" si="0"/>
        <v>6.0721273235086245E-3</v>
      </c>
      <c r="S13" s="40"/>
      <c r="T13" s="10">
        <v>737201.7960000009</v>
      </c>
      <c r="U13" s="10">
        <v>765923.2439999996</v>
      </c>
      <c r="V13" s="16">
        <f t="shared" si="1"/>
        <v>-0.22454184710259706</v>
      </c>
      <c r="W13" s="17">
        <f t="shared" si="7"/>
        <v>-0.22454184710259706</v>
      </c>
      <c r="X13" s="16">
        <f t="shared" si="2"/>
        <v>0.42934153595161073</v>
      </c>
      <c r="Y13" s="17">
        <f t="shared" si="6"/>
        <v>0.42934153595161073</v>
      </c>
      <c r="Z13" s="38"/>
      <c r="AA13" s="10">
        <v>8668598.7249999996</v>
      </c>
      <c r="AB13" s="16">
        <f t="shared" si="3"/>
        <v>0.52833542170911829</v>
      </c>
      <c r="AC13" s="17">
        <f t="shared" si="4"/>
        <v>0.52833542170911829</v>
      </c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</row>
    <row r="14" spans="1:49" s="41" customFormat="1" x14ac:dyDescent="0.25">
      <c r="A14" s="6">
        <v>11</v>
      </c>
      <c r="B14" s="42">
        <v>4009410000</v>
      </c>
      <c r="C14" s="13" t="s">
        <v>2</v>
      </c>
      <c r="D14" s="38"/>
      <c r="E14" s="10">
        <v>302420.59199999995</v>
      </c>
      <c r="F14" s="9">
        <v>851616.24599999981</v>
      </c>
      <c r="G14" s="9">
        <v>347008.46899999987</v>
      </c>
      <c r="H14" s="9">
        <v>568028.81500000006</v>
      </c>
      <c r="I14" s="9">
        <v>455548.35999999964</v>
      </c>
      <c r="J14" s="9">
        <v>380034.734</v>
      </c>
      <c r="K14" s="9">
        <v>465044.45899999992</v>
      </c>
      <c r="L14" s="9">
        <v>598391.40300000028</v>
      </c>
      <c r="M14" s="9">
        <v>256502.76299999995</v>
      </c>
      <c r="N14" s="9">
        <v>746045.68799999997</v>
      </c>
      <c r="O14" s="9">
        <v>298301.11900000001</v>
      </c>
      <c r="P14" s="9"/>
      <c r="Q14" s="9">
        <f t="shared" si="5"/>
        <v>5268942.6479999991</v>
      </c>
      <c r="R14" s="43">
        <f t="shared" si="0"/>
        <v>2.4148867157339588E-3</v>
      </c>
      <c r="S14" s="40"/>
      <c r="T14" s="10">
        <v>392074.09499999997</v>
      </c>
      <c r="U14" s="10">
        <v>296018.15899999981</v>
      </c>
      <c r="V14" s="16">
        <f t="shared" si="1"/>
        <v>-0.60015703622698235</v>
      </c>
      <c r="W14" s="17">
        <f t="shared" si="7"/>
        <v>-0.60015703622698235</v>
      </c>
      <c r="X14" s="16">
        <f t="shared" si="2"/>
        <v>7.7122295730519593E-3</v>
      </c>
      <c r="Y14" s="17">
        <f t="shared" si="6"/>
        <v>7.7122295730519593E-3</v>
      </c>
      <c r="Z14" s="38"/>
      <c r="AA14" s="10">
        <v>3731101.0650000004</v>
      </c>
      <c r="AB14" s="16">
        <f t="shared" si="3"/>
        <v>0.41216829997608184</v>
      </c>
      <c r="AC14" s="17">
        <f t="shared" si="4"/>
        <v>0.41216829997608184</v>
      </c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</row>
    <row r="15" spans="1:49" s="41" customFormat="1" x14ac:dyDescent="0.25">
      <c r="A15" s="6">
        <v>12</v>
      </c>
      <c r="B15" s="42">
        <v>4009420000</v>
      </c>
      <c r="C15" s="13" t="s">
        <v>2</v>
      </c>
      <c r="D15" s="38"/>
      <c r="E15" s="10">
        <v>315975.0529999999</v>
      </c>
      <c r="F15" s="9">
        <v>278557.25800000003</v>
      </c>
      <c r="G15" s="9">
        <v>474656.3899999999</v>
      </c>
      <c r="H15" s="9">
        <v>293158.23099999991</v>
      </c>
      <c r="I15" s="9">
        <v>719625.75200000033</v>
      </c>
      <c r="J15" s="9">
        <v>300672.81099999999</v>
      </c>
      <c r="K15" s="9">
        <v>353904.61599999992</v>
      </c>
      <c r="L15" s="9">
        <v>601297.82300000009</v>
      </c>
      <c r="M15" s="9">
        <v>773005.76100000006</v>
      </c>
      <c r="N15" s="9">
        <v>1490175.8520000014</v>
      </c>
      <c r="O15" s="9">
        <v>276796.11900000012</v>
      </c>
      <c r="P15" s="9"/>
      <c r="Q15" s="9">
        <f t="shared" si="5"/>
        <v>5877825.6660000021</v>
      </c>
      <c r="R15" s="43">
        <f t="shared" si="0"/>
        <v>2.6939528604683943E-3</v>
      </c>
      <c r="S15" s="40"/>
      <c r="T15" s="10">
        <v>380492.81099999987</v>
      </c>
      <c r="U15" s="10">
        <v>645262.57099999976</v>
      </c>
      <c r="V15" s="16">
        <f t="shared" si="1"/>
        <v>-0.81425271478630834</v>
      </c>
      <c r="W15" s="17">
        <f t="shared" si="7"/>
        <v>-0.81425271478630834</v>
      </c>
      <c r="X15" s="16">
        <f t="shared" si="2"/>
        <v>-0.57103335689991508</v>
      </c>
      <c r="Y15" s="17">
        <f t="shared" si="6"/>
        <v>-0.57103335689991508</v>
      </c>
      <c r="Z15" s="38"/>
      <c r="AA15" s="10">
        <v>7970050.7969999993</v>
      </c>
      <c r="AB15" s="16">
        <f t="shared" si="3"/>
        <v>-0.26251089036816805</v>
      </c>
      <c r="AC15" s="17">
        <f t="shared" si="4"/>
        <v>-0.26251089036816805</v>
      </c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</row>
    <row r="16" spans="1:49" s="41" customFormat="1" x14ac:dyDescent="0.25">
      <c r="A16" s="6">
        <v>13</v>
      </c>
      <c r="B16" s="42">
        <v>4010310000</v>
      </c>
      <c r="C16" s="13" t="s">
        <v>2</v>
      </c>
      <c r="D16" s="38"/>
      <c r="E16" s="10">
        <v>405228.04600000003</v>
      </c>
      <c r="F16" s="9">
        <v>197421.53300000002</v>
      </c>
      <c r="G16" s="9">
        <v>175610.24100000001</v>
      </c>
      <c r="H16" s="9">
        <v>324690.45900000026</v>
      </c>
      <c r="I16" s="9">
        <v>361986.2539999999</v>
      </c>
      <c r="J16" s="9">
        <v>185071.08800000002</v>
      </c>
      <c r="K16" s="9">
        <v>303356.66299999988</v>
      </c>
      <c r="L16" s="9">
        <v>283441.05499999993</v>
      </c>
      <c r="M16" s="9">
        <v>332750.40999999997</v>
      </c>
      <c r="N16" s="9">
        <v>241088.30699999988</v>
      </c>
      <c r="O16" s="9">
        <v>183982.82500000007</v>
      </c>
      <c r="P16" s="9"/>
      <c r="Q16" s="9">
        <f t="shared" si="5"/>
        <v>2994626.8810000005</v>
      </c>
      <c r="R16" s="43">
        <f t="shared" si="0"/>
        <v>1.3725115562325859E-3</v>
      </c>
      <c r="S16" s="40"/>
      <c r="T16" s="10">
        <v>153149.97399999999</v>
      </c>
      <c r="U16" s="10">
        <v>269194.61200000002</v>
      </c>
      <c r="V16" s="16">
        <f t="shared" si="1"/>
        <v>-0.23686541545957202</v>
      </c>
      <c r="W16" s="17">
        <f t="shared" si="7"/>
        <v>-0.23686541545957202</v>
      </c>
      <c r="X16" s="16">
        <f t="shared" si="2"/>
        <v>-0.31654343438344873</v>
      </c>
      <c r="Y16" s="17">
        <f t="shared" si="6"/>
        <v>-0.31654343438344873</v>
      </c>
      <c r="Z16" s="38"/>
      <c r="AA16" s="10">
        <v>3105783.5640000002</v>
      </c>
      <c r="AB16" s="16">
        <f t="shared" si="3"/>
        <v>-3.5790221922882108E-2</v>
      </c>
      <c r="AC16" s="17">
        <f t="shared" si="4"/>
        <v>-3.5790221922882108E-2</v>
      </c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</row>
    <row r="17" spans="1:49" s="41" customFormat="1" x14ac:dyDescent="0.25">
      <c r="A17" s="6">
        <v>14</v>
      </c>
      <c r="B17" s="42">
        <v>4010330000</v>
      </c>
      <c r="C17" s="13" t="s">
        <v>2</v>
      </c>
      <c r="D17" s="38"/>
      <c r="E17" s="10">
        <v>24047.427000000003</v>
      </c>
      <c r="F17" s="9">
        <v>17991.721999999998</v>
      </c>
      <c r="G17" s="9">
        <v>13459.483</v>
      </c>
      <c r="H17" s="9">
        <v>17153.763999999999</v>
      </c>
      <c r="I17" s="9">
        <v>29021.891</v>
      </c>
      <c r="J17" s="9">
        <v>30507.456000000002</v>
      </c>
      <c r="K17" s="9">
        <v>36829.865999999995</v>
      </c>
      <c r="L17" s="9">
        <v>7621.1270000000004</v>
      </c>
      <c r="M17" s="9">
        <v>6600.2039999999997</v>
      </c>
      <c r="N17" s="9">
        <v>17990.625</v>
      </c>
      <c r="O17" s="9">
        <v>17244.075000000001</v>
      </c>
      <c r="P17" s="9"/>
      <c r="Q17" s="9">
        <f t="shared" si="5"/>
        <v>218467.64</v>
      </c>
      <c r="R17" s="43">
        <f t="shared" si="0"/>
        <v>1.0012912208372723E-4</v>
      </c>
      <c r="S17" s="40"/>
      <c r="T17" s="10">
        <v>24940.953999999983</v>
      </c>
      <c r="U17" s="10">
        <v>21182.237999999998</v>
      </c>
      <c r="V17" s="16">
        <f t="shared" si="1"/>
        <v>-4.1496612819176611E-2</v>
      </c>
      <c r="W17" s="17">
        <f t="shared" si="7"/>
        <v>-4.1496612819176611E-2</v>
      </c>
      <c r="X17" s="16">
        <f t="shared" si="2"/>
        <v>-0.18591817351877538</v>
      </c>
      <c r="Y17" s="17">
        <f t="shared" si="6"/>
        <v>-0.18591817351877538</v>
      </c>
      <c r="Z17" s="38"/>
      <c r="AA17" s="10">
        <v>266210.17799999996</v>
      </c>
      <c r="AB17" s="16">
        <f t="shared" si="3"/>
        <v>-0.17934152014277963</v>
      </c>
      <c r="AC17" s="17">
        <f t="shared" si="4"/>
        <v>-0.17934152014277963</v>
      </c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</row>
    <row r="18" spans="1:49" s="41" customFormat="1" x14ac:dyDescent="0.25">
      <c r="A18" s="6">
        <v>15</v>
      </c>
      <c r="B18" s="42">
        <v>4011101000</v>
      </c>
      <c r="C18" s="13" t="s">
        <v>27</v>
      </c>
      <c r="D18" s="38"/>
      <c r="E18" s="10">
        <v>5162868.4250000026</v>
      </c>
      <c r="F18" s="9">
        <v>5191618.6010000007</v>
      </c>
      <c r="G18" s="9">
        <v>3429601.4239999992</v>
      </c>
      <c r="H18" s="9">
        <v>5697127.2940000007</v>
      </c>
      <c r="I18" s="9">
        <v>5974618.6329999994</v>
      </c>
      <c r="J18" s="9">
        <v>6658910.7500000009</v>
      </c>
      <c r="K18" s="9">
        <v>5933023.6340000024</v>
      </c>
      <c r="L18" s="9">
        <v>6746307.5719999988</v>
      </c>
      <c r="M18" s="9">
        <v>7148927.6069999998</v>
      </c>
      <c r="N18" s="9">
        <v>9000742.5809999965</v>
      </c>
      <c r="O18" s="9">
        <v>8357188.5780000044</v>
      </c>
      <c r="P18" s="9"/>
      <c r="Q18" s="9">
        <f t="shared" si="5"/>
        <v>69300935.099000007</v>
      </c>
      <c r="R18" s="43">
        <f t="shared" si="0"/>
        <v>3.1762332357525479E-2</v>
      </c>
      <c r="S18" s="40"/>
      <c r="T18" s="10">
        <v>6202755.7640000051</v>
      </c>
      <c r="U18" s="10">
        <v>5718674.0789999971</v>
      </c>
      <c r="V18" s="16">
        <f t="shared" si="1"/>
        <v>-7.1500100931504731E-2</v>
      </c>
      <c r="W18" s="17">
        <f t="shared" si="7"/>
        <v>-7.1500100931504731E-2</v>
      </c>
      <c r="X18" s="16">
        <f t="shared" si="2"/>
        <v>0.46138570979051047</v>
      </c>
      <c r="Y18" s="17">
        <f t="shared" si="6"/>
        <v>0.46138570979051047</v>
      </c>
      <c r="Z18" s="38"/>
      <c r="AA18" s="10">
        <v>62091869.149999991</v>
      </c>
      <c r="AB18" s="16">
        <f t="shared" si="3"/>
        <v>0.11610322007837345</v>
      </c>
      <c r="AC18" s="17">
        <f t="shared" si="4"/>
        <v>0.11610322007837345</v>
      </c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</row>
    <row r="19" spans="1:49" s="41" customFormat="1" x14ac:dyDescent="0.25">
      <c r="A19" s="6">
        <v>16</v>
      </c>
      <c r="B19" s="42">
        <v>4011109000</v>
      </c>
      <c r="C19" s="13" t="s">
        <v>27</v>
      </c>
      <c r="D19" s="38"/>
      <c r="E19" s="10">
        <v>138847.58100000001</v>
      </c>
      <c r="F19" s="9">
        <v>102344.78600000001</v>
      </c>
      <c r="G19" s="9">
        <v>2166.5699999999997</v>
      </c>
      <c r="H19" s="9">
        <v>105731.53000000001</v>
      </c>
      <c r="I19" s="9">
        <v>2651.06</v>
      </c>
      <c r="J19" s="9">
        <v>1742.74</v>
      </c>
      <c r="K19" s="9">
        <v>13816.178</v>
      </c>
      <c r="L19" s="9">
        <v>6918.7910000000002</v>
      </c>
      <c r="M19" s="9">
        <v>16239.53</v>
      </c>
      <c r="N19" s="9">
        <v>31406.502</v>
      </c>
      <c r="O19" s="9">
        <v>3441.3</v>
      </c>
      <c r="P19" s="9"/>
      <c r="Q19" s="9">
        <f t="shared" si="5"/>
        <v>425306.56800000009</v>
      </c>
      <c r="R19" s="43">
        <f t="shared" si="0"/>
        <v>1.9492851788156378E-4</v>
      </c>
      <c r="S19" s="40"/>
      <c r="T19" s="10">
        <v>120381.32099999998</v>
      </c>
      <c r="U19" s="10">
        <v>147124.41899999999</v>
      </c>
      <c r="V19" s="16">
        <f t="shared" si="1"/>
        <v>-0.8904271478561987</v>
      </c>
      <c r="W19" s="17">
        <f t="shared" si="7"/>
        <v>-0.8904271478561987</v>
      </c>
      <c r="X19" s="16">
        <f t="shared" si="2"/>
        <v>-0.97660959327220864</v>
      </c>
      <c r="Y19" s="17">
        <f t="shared" si="6"/>
        <v>-0.97660959327220864</v>
      </c>
      <c r="Z19" s="38"/>
      <c r="AA19" s="10">
        <v>721961.64399999997</v>
      </c>
      <c r="AB19" s="16">
        <f t="shared" si="3"/>
        <v>-0.41090143564468906</v>
      </c>
      <c r="AC19" s="17">
        <f t="shared" si="4"/>
        <v>-0.41090143564468906</v>
      </c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</row>
    <row r="20" spans="1:49" s="41" customFormat="1" x14ac:dyDescent="0.25">
      <c r="A20" s="6">
        <v>17</v>
      </c>
      <c r="B20" s="42">
        <v>4011201000</v>
      </c>
      <c r="C20" s="13" t="s">
        <v>27</v>
      </c>
      <c r="D20" s="38"/>
      <c r="E20" s="10">
        <v>12280862.041000003</v>
      </c>
      <c r="F20" s="9">
        <v>13566257.915999997</v>
      </c>
      <c r="G20" s="9">
        <v>9035296.6679999996</v>
      </c>
      <c r="H20" s="9">
        <v>11961662.183</v>
      </c>
      <c r="I20" s="9">
        <v>14139713.526999995</v>
      </c>
      <c r="J20" s="9">
        <v>17648856.481000002</v>
      </c>
      <c r="K20" s="9">
        <v>15444598.263999999</v>
      </c>
      <c r="L20" s="9">
        <v>19292002.922999997</v>
      </c>
      <c r="M20" s="9">
        <v>20922004.139000013</v>
      </c>
      <c r="N20" s="9">
        <v>20119571.246000007</v>
      </c>
      <c r="O20" s="9">
        <v>19892378.120999996</v>
      </c>
      <c r="P20" s="9"/>
      <c r="Q20" s="9">
        <f t="shared" si="5"/>
        <v>174303203.509</v>
      </c>
      <c r="R20" s="43">
        <f t="shared" si="0"/>
        <v>7.9887468660060648E-2</v>
      </c>
      <c r="S20" s="40"/>
      <c r="T20" s="10">
        <v>15009407.851999996</v>
      </c>
      <c r="U20" s="10">
        <v>13989294.202000003</v>
      </c>
      <c r="V20" s="16">
        <f t="shared" si="1"/>
        <v>-1.1292145454897786E-2</v>
      </c>
      <c r="W20" s="17">
        <f t="shared" si="7"/>
        <v>-1.1292145454897786E-2</v>
      </c>
      <c r="X20" s="16">
        <f t="shared" si="2"/>
        <v>0.4219715329280907</v>
      </c>
      <c r="Y20" s="17">
        <f t="shared" si="6"/>
        <v>0.4219715329280907</v>
      </c>
      <c r="Z20" s="38"/>
      <c r="AA20" s="10">
        <v>173346666.89299998</v>
      </c>
      <c r="AB20" s="16">
        <f t="shared" si="3"/>
        <v>5.5180560038714712E-3</v>
      </c>
      <c r="AC20" s="17">
        <f t="shared" si="4"/>
        <v>5.5180560038714712E-3</v>
      </c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</row>
    <row r="21" spans="1:49" s="41" customFormat="1" x14ac:dyDescent="0.25">
      <c r="A21" s="6">
        <v>18</v>
      </c>
      <c r="B21" s="42">
        <v>4011209000</v>
      </c>
      <c r="C21" s="13" t="s">
        <v>27</v>
      </c>
      <c r="D21" s="38"/>
      <c r="E21" s="10">
        <v>1047514.85</v>
      </c>
      <c r="F21" s="9">
        <v>1818572.3900000001</v>
      </c>
      <c r="G21" s="9">
        <v>713336.19299999997</v>
      </c>
      <c r="H21" s="9">
        <v>542148.61399999994</v>
      </c>
      <c r="I21" s="9">
        <v>624594.56999999995</v>
      </c>
      <c r="J21" s="9">
        <v>378622.68700000003</v>
      </c>
      <c r="K21" s="9">
        <v>500411.34099999996</v>
      </c>
      <c r="L21" s="9">
        <v>988240.02999999991</v>
      </c>
      <c r="M21" s="9">
        <v>308709.19099999999</v>
      </c>
      <c r="N21" s="9">
        <v>1064453.473</v>
      </c>
      <c r="O21" s="9">
        <v>340254.34299999999</v>
      </c>
      <c r="P21" s="9"/>
      <c r="Q21" s="9">
        <f t="shared" si="5"/>
        <v>8326857.682000001</v>
      </c>
      <c r="R21" s="43">
        <f t="shared" si="0"/>
        <v>3.8164047975929065E-3</v>
      </c>
      <c r="S21" s="40"/>
      <c r="T21" s="10">
        <v>1607465.8159999996</v>
      </c>
      <c r="U21" s="10">
        <v>607874.47699999996</v>
      </c>
      <c r="V21" s="16">
        <f t="shared" si="1"/>
        <v>-0.6803483180518497</v>
      </c>
      <c r="W21" s="17">
        <f t="shared" si="7"/>
        <v>-0.6803483180518497</v>
      </c>
      <c r="X21" s="16">
        <f t="shared" si="2"/>
        <v>-0.44025558585839419</v>
      </c>
      <c r="Y21" s="17">
        <f t="shared" si="6"/>
        <v>-0.44025558585839419</v>
      </c>
      <c r="Z21" s="38"/>
      <c r="AA21" s="10">
        <v>7703274.0499999989</v>
      </c>
      <c r="AB21" s="16">
        <f t="shared" si="3"/>
        <v>8.0950467029016343E-2</v>
      </c>
      <c r="AC21" s="17">
        <f t="shared" si="4"/>
        <v>8.0950467029016343E-2</v>
      </c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</row>
    <row r="22" spans="1:49" s="41" customFormat="1" x14ac:dyDescent="0.25">
      <c r="A22" s="6">
        <v>19</v>
      </c>
      <c r="B22" s="42">
        <v>4011400000</v>
      </c>
      <c r="C22" s="13" t="s">
        <v>27</v>
      </c>
      <c r="D22" s="38"/>
      <c r="E22" s="10">
        <v>3144980.8370000003</v>
      </c>
      <c r="F22" s="9">
        <v>1974278.1970000004</v>
      </c>
      <c r="G22" s="9">
        <v>1783753.6970000004</v>
      </c>
      <c r="H22" s="9">
        <v>3050050.3649999998</v>
      </c>
      <c r="I22" s="9">
        <v>2981682.4050000003</v>
      </c>
      <c r="J22" s="9">
        <v>2452571.0400000005</v>
      </c>
      <c r="K22" s="9">
        <v>3441478.2209999999</v>
      </c>
      <c r="L22" s="9">
        <v>3646446.2390000001</v>
      </c>
      <c r="M22" s="9">
        <v>2477141.267</v>
      </c>
      <c r="N22" s="9">
        <v>4103405.8079999997</v>
      </c>
      <c r="O22" s="9">
        <v>3191242.3809999991</v>
      </c>
      <c r="P22" s="9"/>
      <c r="Q22" s="9">
        <f t="shared" si="5"/>
        <v>32247030.457000002</v>
      </c>
      <c r="R22" s="43">
        <f t="shared" si="0"/>
        <v>1.4779611522633847E-2</v>
      </c>
      <c r="S22" s="40"/>
      <c r="T22" s="10">
        <v>3043880.3920000014</v>
      </c>
      <c r="U22" s="10">
        <v>1842327.0019999996</v>
      </c>
      <c r="V22" s="16">
        <f t="shared" si="1"/>
        <v>-0.22229422818031958</v>
      </c>
      <c r="W22" s="17">
        <f t="shared" si="7"/>
        <v>-0.22229422818031958</v>
      </c>
      <c r="X22" s="16">
        <f t="shared" si="2"/>
        <v>0.7321802142267031</v>
      </c>
      <c r="Y22" s="17">
        <f t="shared" si="6"/>
        <v>0.7321802142267031</v>
      </c>
      <c r="Z22" s="38"/>
      <c r="AA22" s="10">
        <v>29922522.468000002</v>
      </c>
      <c r="AB22" s="16">
        <f t="shared" si="3"/>
        <v>7.768422570275936E-2</v>
      </c>
      <c r="AC22" s="17">
        <f t="shared" si="4"/>
        <v>7.768422570275936E-2</v>
      </c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</row>
    <row r="23" spans="1:49" s="41" customFormat="1" x14ac:dyDescent="0.25">
      <c r="A23" s="6">
        <v>20</v>
      </c>
      <c r="B23" s="42">
        <v>4011700000</v>
      </c>
      <c r="C23" s="13" t="s">
        <v>27</v>
      </c>
      <c r="D23" s="38"/>
      <c r="E23" s="10">
        <v>418840.41999999993</v>
      </c>
      <c r="F23" s="9">
        <v>115015.239</v>
      </c>
      <c r="G23" s="9">
        <v>268864.51</v>
      </c>
      <c r="H23" s="9">
        <v>483087.82600000006</v>
      </c>
      <c r="I23" s="9">
        <v>305359.68200000003</v>
      </c>
      <c r="J23" s="9">
        <v>644409.52000000014</v>
      </c>
      <c r="K23" s="9">
        <v>635787.0430000003</v>
      </c>
      <c r="L23" s="9">
        <v>607634.04299999983</v>
      </c>
      <c r="M23" s="9">
        <v>704069.49899999984</v>
      </c>
      <c r="N23" s="9">
        <v>601319.32799999975</v>
      </c>
      <c r="O23" s="9">
        <v>419011.41699999996</v>
      </c>
      <c r="P23" s="9"/>
      <c r="Q23" s="9">
        <f t="shared" si="5"/>
        <v>5203398.5269999998</v>
      </c>
      <c r="R23" s="43">
        <f t="shared" si="0"/>
        <v>2.3848462241834504E-3</v>
      </c>
      <c r="S23" s="40"/>
      <c r="T23" s="10">
        <v>435672.33600000018</v>
      </c>
      <c r="U23" s="10">
        <v>411090.38899999991</v>
      </c>
      <c r="V23" s="16">
        <f t="shared" si="1"/>
        <v>-0.3031798621979433</v>
      </c>
      <c r="W23" s="17">
        <f t="shared" si="7"/>
        <v>-0.3031798621979433</v>
      </c>
      <c r="X23" s="16">
        <f t="shared" si="2"/>
        <v>1.9268336628517121E-2</v>
      </c>
      <c r="Y23" s="17">
        <f t="shared" si="6"/>
        <v>1.9268336628517121E-2</v>
      </c>
      <c r="Z23" s="38"/>
      <c r="AA23" s="10">
        <v>5856858.0739999991</v>
      </c>
      <c r="AB23" s="16">
        <f t="shared" si="3"/>
        <v>-0.11157168890618391</v>
      </c>
      <c r="AC23" s="17">
        <f t="shared" si="4"/>
        <v>-0.11157168890618391</v>
      </c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</row>
    <row r="24" spans="1:49" s="41" customFormat="1" x14ac:dyDescent="0.25">
      <c r="A24" s="6">
        <v>21</v>
      </c>
      <c r="B24" s="42">
        <v>4011800000</v>
      </c>
      <c r="C24" s="13" t="s">
        <v>27</v>
      </c>
      <c r="D24" s="38"/>
      <c r="E24" s="10">
        <v>18516003.938999999</v>
      </c>
      <c r="F24" s="9">
        <v>16058502.499</v>
      </c>
      <c r="G24" s="9">
        <v>19507230.673000004</v>
      </c>
      <c r="H24" s="9">
        <v>28842438.00500001</v>
      </c>
      <c r="I24" s="9">
        <v>15448712.021999998</v>
      </c>
      <c r="J24" s="9">
        <v>23768185.378999997</v>
      </c>
      <c r="K24" s="9">
        <v>23966211.884000003</v>
      </c>
      <c r="L24" s="9">
        <v>18645475.077</v>
      </c>
      <c r="M24" s="9">
        <v>34274831.106000006</v>
      </c>
      <c r="N24" s="9">
        <v>24723367.449000016</v>
      </c>
      <c r="O24" s="9">
        <v>38773628.59399996</v>
      </c>
      <c r="P24" s="9"/>
      <c r="Q24" s="9">
        <f t="shared" si="5"/>
        <v>262524586.627</v>
      </c>
      <c r="R24" s="43">
        <f t="shared" si="0"/>
        <v>0.1203215102445145</v>
      </c>
      <c r="S24" s="40"/>
      <c r="T24" s="10">
        <v>27404704.273999952</v>
      </c>
      <c r="U24" s="10">
        <v>29350454.255999994</v>
      </c>
      <c r="V24" s="16">
        <f t="shared" si="1"/>
        <v>0.5682988441596063</v>
      </c>
      <c r="W24" s="17">
        <f t="shared" si="7"/>
        <v>0.5682988441596063</v>
      </c>
      <c r="X24" s="16">
        <f t="shared" si="2"/>
        <v>0.32105718895555507</v>
      </c>
      <c r="Y24" s="17">
        <f t="shared" si="6"/>
        <v>0.32105718895555507</v>
      </c>
      <c r="Z24" s="38"/>
      <c r="AA24" s="10">
        <v>206699032.22499999</v>
      </c>
      <c r="AB24" s="16">
        <f t="shared" si="3"/>
        <v>0.27008135355579077</v>
      </c>
      <c r="AC24" s="17">
        <f t="shared" si="4"/>
        <v>0.27008135355579077</v>
      </c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</row>
    <row r="25" spans="1:49" s="41" customFormat="1" x14ac:dyDescent="0.25">
      <c r="A25" s="6">
        <v>22</v>
      </c>
      <c r="B25" s="42">
        <v>4011900000</v>
      </c>
      <c r="C25" s="13" t="s">
        <v>27</v>
      </c>
      <c r="D25" s="38"/>
      <c r="E25" s="10">
        <v>68003.031999999992</v>
      </c>
      <c r="F25" s="9">
        <v>213741.89999999994</v>
      </c>
      <c r="G25" s="9">
        <v>201787.58600000001</v>
      </c>
      <c r="H25" s="9">
        <v>49261.076000000001</v>
      </c>
      <c r="I25" s="9">
        <v>85743.602000000014</v>
      </c>
      <c r="J25" s="9">
        <v>113385.337</v>
      </c>
      <c r="K25" s="9">
        <v>90289.351999999984</v>
      </c>
      <c r="L25" s="9">
        <v>97050.877999999982</v>
      </c>
      <c r="M25" s="9">
        <v>134753.74600000001</v>
      </c>
      <c r="N25" s="9">
        <v>225932.58799999999</v>
      </c>
      <c r="O25" s="9">
        <v>114594.33600000001</v>
      </c>
      <c r="P25" s="9"/>
      <c r="Q25" s="9">
        <f t="shared" si="5"/>
        <v>1394543.4330000002</v>
      </c>
      <c r="R25" s="43">
        <f t="shared" si="0"/>
        <v>6.3915374219228576E-4</v>
      </c>
      <c r="S25" s="40"/>
      <c r="T25" s="10">
        <v>269570.77600000007</v>
      </c>
      <c r="U25" s="10">
        <v>153890.9</v>
      </c>
      <c r="V25" s="16">
        <f t="shared" si="1"/>
        <v>-0.49279412494491492</v>
      </c>
      <c r="W25" s="17">
        <f t="shared" si="7"/>
        <v>-0.49279412494491492</v>
      </c>
      <c r="X25" s="16">
        <f t="shared" si="2"/>
        <v>-0.25535339646463817</v>
      </c>
      <c r="Y25" s="17">
        <f t="shared" si="6"/>
        <v>-0.25535339646463817</v>
      </c>
      <c r="Z25" s="38"/>
      <c r="AA25" s="10">
        <v>3387820.3840000005</v>
      </c>
      <c r="AB25" s="16">
        <f t="shared" si="3"/>
        <v>-0.58836559352846729</v>
      </c>
      <c r="AC25" s="17">
        <f t="shared" si="4"/>
        <v>-0.58836559352846729</v>
      </c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</row>
    <row r="26" spans="1:49" s="41" customFormat="1" x14ac:dyDescent="0.25">
      <c r="A26" s="6">
        <v>23</v>
      </c>
      <c r="B26" s="42">
        <v>4012110000</v>
      </c>
      <c r="C26" s="13" t="s">
        <v>27</v>
      </c>
      <c r="D26" s="38"/>
      <c r="E26" s="10">
        <v>0</v>
      </c>
      <c r="F26" s="9">
        <v>0</v>
      </c>
      <c r="G26" s="9">
        <v>0</v>
      </c>
      <c r="H26" s="9">
        <v>0</v>
      </c>
      <c r="I26" s="9">
        <v>3400</v>
      </c>
      <c r="J26" s="9">
        <v>0</v>
      </c>
      <c r="K26" s="9">
        <v>0</v>
      </c>
      <c r="L26" s="9">
        <v>0</v>
      </c>
      <c r="M26" s="9">
        <v>111150.715</v>
      </c>
      <c r="N26" s="9">
        <v>0</v>
      </c>
      <c r="O26" s="9">
        <v>0</v>
      </c>
      <c r="P26" s="9"/>
      <c r="Q26" s="9">
        <f t="shared" si="5"/>
        <v>114550.715</v>
      </c>
      <c r="R26" s="43">
        <f t="shared" si="0"/>
        <v>5.2501425506373589E-5</v>
      </c>
      <c r="S26" s="40"/>
      <c r="T26" s="10">
        <v>0</v>
      </c>
      <c r="U26" s="10">
        <v>2996</v>
      </c>
      <c r="V26" s="16">
        <f t="shared" si="1"/>
        <v>0</v>
      </c>
      <c r="W26" s="17">
        <f t="shared" si="7"/>
        <v>0</v>
      </c>
      <c r="X26" s="16">
        <f t="shared" si="2"/>
        <v>-1</v>
      </c>
      <c r="Y26" s="17">
        <f t="shared" si="6"/>
        <v>-1</v>
      </c>
      <c r="Z26" s="38"/>
      <c r="AA26" s="10">
        <v>5071.6499999999996</v>
      </c>
      <c r="AB26" s="16">
        <f t="shared" si="3"/>
        <v>21.586478759378114</v>
      </c>
      <c r="AC26" s="17">
        <f t="shared" si="4"/>
        <v>21.586478759378114</v>
      </c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</row>
    <row r="27" spans="1:49" s="41" customFormat="1" x14ac:dyDescent="0.25">
      <c r="A27" s="6">
        <v>24</v>
      </c>
      <c r="B27" s="42">
        <v>4012120000</v>
      </c>
      <c r="C27" s="13" t="s">
        <v>27</v>
      </c>
      <c r="D27" s="38"/>
      <c r="E27" s="10">
        <v>0</v>
      </c>
      <c r="F27" s="9">
        <v>0</v>
      </c>
      <c r="G27" s="9">
        <v>200</v>
      </c>
      <c r="H27" s="9">
        <v>1215</v>
      </c>
      <c r="I27" s="9">
        <v>0</v>
      </c>
      <c r="J27" s="9">
        <v>0</v>
      </c>
      <c r="K27" s="9">
        <v>0</v>
      </c>
      <c r="L27" s="9">
        <v>1236.6569999999999</v>
      </c>
      <c r="M27" s="9">
        <v>0</v>
      </c>
      <c r="N27" s="9">
        <v>0</v>
      </c>
      <c r="O27" s="9">
        <v>0</v>
      </c>
      <c r="P27" s="9"/>
      <c r="Q27" s="9">
        <f t="shared" si="5"/>
        <v>2651.6570000000002</v>
      </c>
      <c r="R27" s="43">
        <f t="shared" si="0"/>
        <v>1.2153199781769506E-6</v>
      </c>
      <c r="S27" s="40"/>
      <c r="T27" s="10">
        <v>0</v>
      </c>
      <c r="U27" s="10">
        <v>0</v>
      </c>
      <c r="V27" s="16">
        <f t="shared" si="1"/>
        <v>0</v>
      </c>
      <c r="W27" s="17">
        <f t="shared" si="7"/>
        <v>0</v>
      </c>
      <c r="X27" s="16">
        <f t="shared" si="2"/>
        <v>0</v>
      </c>
      <c r="Y27" s="17">
        <f t="shared" si="6"/>
        <v>0</v>
      </c>
      <c r="Z27" s="38"/>
      <c r="AA27" s="10">
        <v>4637.57</v>
      </c>
      <c r="AB27" s="16">
        <f t="shared" si="3"/>
        <v>-0.42822275458914899</v>
      </c>
      <c r="AC27" s="17">
        <f t="shared" si="4"/>
        <v>-0.42822275458914899</v>
      </c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</row>
    <row r="28" spans="1:49" s="41" customFormat="1" x14ac:dyDescent="0.25">
      <c r="A28" s="6">
        <v>25</v>
      </c>
      <c r="B28" s="42">
        <v>4012190000</v>
      </c>
      <c r="C28" s="13" t="s">
        <v>27</v>
      </c>
      <c r="D28" s="38"/>
      <c r="E28" s="10">
        <v>160</v>
      </c>
      <c r="F28" s="9">
        <v>0</v>
      </c>
      <c r="G28" s="9">
        <v>950</v>
      </c>
      <c r="H28" s="9">
        <v>0</v>
      </c>
      <c r="I28" s="9">
        <v>100</v>
      </c>
      <c r="J28" s="9">
        <v>100</v>
      </c>
      <c r="K28" s="9">
        <v>0</v>
      </c>
      <c r="L28" s="9">
        <v>314.64800000000002</v>
      </c>
      <c r="M28" s="9">
        <v>1700</v>
      </c>
      <c r="N28" s="9">
        <v>0</v>
      </c>
      <c r="O28" s="9">
        <v>0</v>
      </c>
      <c r="P28" s="9"/>
      <c r="Q28" s="9">
        <f t="shared" si="5"/>
        <v>3324.6480000000001</v>
      </c>
      <c r="R28" s="43">
        <f t="shared" si="0"/>
        <v>1.5237683964426931E-6</v>
      </c>
      <c r="S28" s="40"/>
      <c r="T28" s="10">
        <v>150.16</v>
      </c>
      <c r="U28" s="10">
        <v>22567.007999999998</v>
      </c>
      <c r="V28" s="16">
        <f t="shared" si="1"/>
        <v>0</v>
      </c>
      <c r="W28" s="17">
        <f t="shared" si="7"/>
        <v>0</v>
      </c>
      <c r="X28" s="16">
        <f t="shared" si="2"/>
        <v>-1</v>
      </c>
      <c r="Y28" s="17">
        <f t="shared" si="6"/>
        <v>-1</v>
      </c>
      <c r="Z28" s="38"/>
      <c r="AA28" s="10">
        <v>60984.540999999997</v>
      </c>
      <c r="AB28" s="16">
        <f t="shared" si="3"/>
        <v>-0.94548375792481576</v>
      </c>
      <c r="AC28" s="17">
        <f t="shared" si="4"/>
        <v>-0.94548375792481576</v>
      </c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</row>
    <row r="29" spans="1:49" s="41" customFormat="1" x14ac:dyDescent="0.25">
      <c r="A29" s="6">
        <v>26</v>
      </c>
      <c r="B29" s="42">
        <v>4012902000</v>
      </c>
      <c r="C29" s="13" t="s">
        <v>27</v>
      </c>
      <c r="D29" s="38"/>
      <c r="E29" s="10">
        <v>59399.728999999999</v>
      </c>
      <c r="F29" s="9">
        <v>41407.391000000003</v>
      </c>
      <c r="G29" s="9">
        <v>118854.257</v>
      </c>
      <c r="H29" s="9">
        <v>17586.226000000002</v>
      </c>
      <c r="I29" s="9">
        <v>122534.716</v>
      </c>
      <c r="J29" s="9">
        <v>8367.09</v>
      </c>
      <c r="K29" s="9">
        <v>137310.97099999999</v>
      </c>
      <c r="L29" s="9">
        <v>26324.364999999998</v>
      </c>
      <c r="M29" s="9">
        <v>14360.872000000001</v>
      </c>
      <c r="N29" s="9">
        <v>98533.332999999984</v>
      </c>
      <c r="O29" s="9">
        <v>132784.989</v>
      </c>
      <c r="P29" s="9"/>
      <c r="Q29" s="9">
        <f t="shared" si="5"/>
        <v>777463.93900000001</v>
      </c>
      <c r="R29" s="43">
        <f t="shared" si="0"/>
        <v>3.5633094980943837E-4</v>
      </c>
      <c r="S29" s="40"/>
      <c r="T29" s="10">
        <v>51053.749000000003</v>
      </c>
      <c r="U29" s="10">
        <v>226599.76400000002</v>
      </c>
      <c r="V29" s="16">
        <f t="shared" si="1"/>
        <v>0.34761491321926585</v>
      </c>
      <c r="W29" s="17">
        <f t="shared" si="7"/>
        <v>0.34761491321926585</v>
      </c>
      <c r="X29" s="16">
        <f t="shared" si="2"/>
        <v>-0.41401091220907016</v>
      </c>
      <c r="Y29" s="17">
        <f t="shared" si="6"/>
        <v>-0.41401091220907016</v>
      </c>
      <c r="Z29" s="38"/>
      <c r="AA29" s="10">
        <v>899175.33499999996</v>
      </c>
      <c r="AB29" s="16">
        <f t="shared" si="3"/>
        <v>-0.13535891306449144</v>
      </c>
      <c r="AC29" s="17">
        <f t="shared" si="4"/>
        <v>-0.13535891306449144</v>
      </c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</row>
    <row r="30" spans="1:49" s="41" customFormat="1" x14ac:dyDescent="0.25">
      <c r="A30" s="6">
        <v>27</v>
      </c>
      <c r="B30" s="42">
        <v>4012903000</v>
      </c>
      <c r="C30" s="13" t="s">
        <v>27</v>
      </c>
      <c r="D30" s="38"/>
      <c r="E30" s="10">
        <v>9986.1840000000011</v>
      </c>
      <c r="F30" s="9">
        <v>9250</v>
      </c>
      <c r="G30" s="9">
        <v>9250</v>
      </c>
      <c r="H30" s="9">
        <v>0</v>
      </c>
      <c r="I30" s="9">
        <v>0</v>
      </c>
      <c r="J30" s="9">
        <v>324.07</v>
      </c>
      <c r="K30" s="9">
        <v>0</v>
      </c>
      <c r="L30" s="9">
        <v>0</v>
      </c>
      <c r="M30" s="9">
        <v>0</v>
      </c>
      <c r="N30" s="9">
        <v>1734.3</v>
      </c>
      <c r="O30" s="9">
        <v>0</v>
      </c>
      <c r="P30" s="9"/>
      <c r="Q30" s="9">
        <f t="shared" si="5"/>
        <v>30544.554</v>
      </c>
      <c r="R30" s="43">
        <f t="shared" si="0"/>
        <v>1.3999324460405205E-5</v>
      </c>
      <c r="S30" s="40"/>
      <c r="T30" s="10">
        <v>1735</v>
      </c>
      <c r="U30" s="10">
        <v>0</v>
      </c>
      <c r="V30" s="16">
        <f t="shared" si="1"/>
        <v>-1</v>
      </c>
      <c r="W30" s="17">
        <f t="shared" si="7"/>
        <v>-1</v>
      </c>
      <c r="X30" s="16">
        <f t="shared" si="2"/>
        <v>0</v>
      </c>
      <c r="Y30" s="17">
        <f t="shared" si="6"/>
        <v>0</v>
      </c>
      <c r="Z30" s="38"/>
      <c r="AA30" s="10">
        <v>14905.585000000001</v>
      </c>
      <c r="AB30" s="16">
        <f t="shared" si="3"/>
        <v>1.0492019602048492</v>
      </c>
      <c r="AC30" s="17">
        <f t="shared" si="4"/>
        <v>1.0492019602048492</v>
      </c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</row>
    <row r="31" spans="1:49" s="41" customFormat="1" x14ac:dyDescent="0.25">
      <c r="A31" s="6">
        <v>28</v>
      </c>
      <c r="B31" s="42">
        <v>4013100000</v>
      </c>
      <c r="C31" s="13" t="s">
        <v>27</v>
      </c>
      <c r="D31" s="38"/>
      <c r="E31" s="10">
        <v>140919.519</v>
      </c>
      <c r="F31" s="9">
        <v>25224.76</v>
      </c>
      <c r="G31" s="9">
        <v>63417.239000000001</v>
      </c>
      <c r="H31" s="9">
        <v>176752.46800000002</v>
      </c>
      <c r="I31" s="9">
        <v>44841.816000000006</v>
      </c>
      <c r="J31" s="9">
        <v>51203.501999999993</v>
      </c>
      <c r="K31" s="9">
        <v>55471.112000000001</v>
      </c>
      <c r="L31" s="9">
        <v>71101.010999999999</v>
      </c>
      <c r="M31" s="9">
        <v>81236.830999999991</v>
      </c>
      <c r="N31" s="9">
        <v>123135.39400000001</v>
      </c>
      <c r="O31" s="9">
        <v>240614.60000000003</v>
      </c>
      <c r="P31" s="9"/>
      <c r="Q31" s="9">
        <f t="shared" si="5"/>
        <v>1073918.2519999999</v>
      </c>
      <c r="R31" s="43">
        <f t="shared" si="0"/>
        <v>4.9220329272770522E-4</v>
      </c>
      <c r="S31" s="40"/>
      <c r="T31" s="10">
        <v>129559.58899999999</v>
      </c>
      <c r="U31" s="10">
        <v>207143.63</v>
      </c>
      <c r="V31" s="16">
        <f t="shared" si="1"/>
        <v>0.95406529498740233</v>
      </c>
      <c r="W31" s="17">
        <f t="shared" si="7"/>
        <v>0.95406529498740233</v>
      </c>
      <c r="X31" s="16">
        <f t="shared" si="2"/>
        <v>0.16158339023024762</v>
      </c>
      <c r="Y31" s="17">
        <f t="shared" si="6"/>
        <v>0.16158339023024762</v>
      </c>
      <c r="Z31" s="38"/>
      <c r="AA31" s="10">
        <v>1079811.895</v>
      </c>
      <c r="AB31" s="16">
        <f t="shared" si="3"/>
        <v>-5.4580274835740314E-3</v>
      </c>
      <c r="AC31" s="17">
        <f t="shared" si="4"/>
        <v>-5.4580274835740314E-3</v>
      </c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</row>
    <row r="32" spans="1:49" s="41" customFormat="1" x14ac:dyDescent="0.25">
      <c r="A32" s="6">
        <v>29</v>
      </c>
      <c r="B32" s="42">
        <v>4013900000</v>
      </c>
      <c r="C32" s="13" t="s">
        <v>27</v>
      </c>
      <c r="D32" s="38"/>
      <c r="E32" s="10">
        <v>469627.10699999996</v>
      </c>
      <c r="F32" s="9">
        <v>1027390.1070000001</v>
      </c>
      <c r="G32" s="9">
        <v>376135.9800000001</v>
      </c>
      <c r="H32" s="9">
        <v>754620.81400000025</v>
      </c>
      <c r="I32" s="9">
        <v>1296646.764</v>
      </c>
      <c r="J32" s="9">
        <v>569504.33500000008</v>
      </c>
      <c r="K32" s="9">
        <v>845873.84799999988</v>
      </c>
      <c r="L32" s="9">
        <v>1161140.8760000004</v>
      </c>
      <c r="M32" s="9">
        <v>664013.54599999997</v>
      </c>
      <c r="N32" s="9">
        <v>1362719.4499999997</v>
      </c>
      <c r="O32" s="9">
        <v>794304.58000000007</v>
      </c>
      <c r="P32" s="9"/>
      <c r="Q32" s="9">
        <f t="shared" si="5"/>
        <v>9321977.4070000015</v>
      </c>
      <c r="R32" s="43">
        <f t="shared" si="0"/>
        <v>4.2724927767208458E-3</v>
      </c>
      <c r="S32" s="40"/>
      <c r="T32" s="10">
        <v>899807.66300000018</v>
      </c>
      <c r="U32" s="10">
        <v>735652.58100000001</v>
      </c>
      <c r="V32" s="16">
        <f t="shared" si="1"/>
        <v>-0.41711804289576976</v>
      </c>
      <c r="W32" s="17">
        <f t="shared" si="7"/>
        <v>-0.41711804289576976</v>
      </c>
      <c r="X32" s="16">
        <f t="shared" si="2"/>
        <v>7.9727850502844991E-2</v>
      </c>
      <c r="Y32" s="17">
        <f t="shared" si="6"/>
        <v>7.9727850502844991E-2</v>
      </c>
      <c r="Z32" s="38"/>
      <c r="AA32" s="10">
        <v>9554225.7879999988</v>
      </c>
      <c r="AB32" s="16">
        <f t="shared" si="3"/>
        <v>-2.4308445933075878E-2</v>
      </c>
      <c r="AC32" s="17">
        <f t="shared" si="4"/>
        <v>-2.4308445933075878E-2</v>
      </c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1:49" s="41" customFormat="1" x14ac:dyDescent="0.25">
      <c r="A33" s="6">
        <v>30</v>
      </c>
      <c r="B33" s="42">
        <v>4016930000</v>
      </c>
      <c r="C33" s="13" t="s">
        <v>4</v>
      </c>
      <c r="D33" s="38"/>
      <c r="E33" s="10">
        <v>3265427.0330000026</v>
      </c>
      <c r="F33" s="9">
        <v>2724675.9789999998</v>
      </c>
      <c r="G33" s="9">
        <v>2796574.2550000008</v>
      </c>
      <c r="H33" s="9">
        <v>4030939.0179999941</v>
      </c>
      <c r="I33" s="9">
        <v>3834139.1400000011</v>
      </c>
      <c r="J33" s="9">
        <v>3323681.1729999981</v>
      </c>
      <c r="K33" s="9">
        <v>3513744.7229999998</v>
      </c>
      <c r="L33" s="9">
        <v>2891764.0479999962</v>
      </c>
      <c r="M33" s="9">
        <v>3596105.0239999969</v>
      </c>
      <c r="N33" s="9">
        <v>3966929.1079999972</v>
      </c>
      <c r="O33" s="9">
        <v>2947373.0720000016</v>
      </c>
      <c r="P33" s="9"/>
      <c r="Q33" s="9">
        <f t="shared" si="5"/>
        <v>36891352.572999991</v>
      </c>
      <c r="R33" s="43">
        <f t="shared" si="0"/>
        <v>1.6908219201780823E-2</v>
      </c>
      <c r="S33" s="40"/>
      <c r="T33" s="10">
        <v>2610272.0419999897</v>
      </c>
      <c r="U33" s="10">
        <v>3047719.3559999992</v>
      </c>
      <c r="V33" s="16">
        <f t="shared" si="1"/>
        <v>-0.2570139289718803</v>
      </c>
      <c r="W33" s="17">
        <f t="shared" si="7"/>
        <v>-0.2570139289718803</v>
      </c>
      <c r="X33" s="16">
        <f t="shared" si="2"/>
        <v>-3.2925040752996973E-2</v>
      </c>
      <c r="Y33" s="17">
        <f t="shared" si="6"/>
        <v>-3.2925040752996973E-2</v>
      </c>
      <c r="Z33" s="38"/>
      <c r="AA33" s="10">
        <v>32882111.869999986</v>
      </c>
      <c r="AB33" s="16">
        <f t="shared" si="3"/>
        <v>0.12192771312410254</v>
      </c>
      <c r="AC33" s="17">
        <f t="shared" si="4"/>
        <v>0.12192771312410254</v>
      </c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</row>
    <row r="34" spans="1:49" s="41" customFormat="1" x14ac:dyDescent="0.25">
      <c r="A34" s="6">
        <v>31</v>
      </c>
      <c r="B34" s="42">
        <v>4016994000</v>
      </c>
      <c r="C34" s="13" t="s">
        <v>27</v>
      </c>
      <c r="D34" s="38"/>
      <c r="E34" s="10">
        <v>377726.04800000001</v>
      </c>
      <c r="F34" s="9">
        <v>177927.23400000003</v>
      </c>
      <c r="G34" s="9">
        <v>94760.888000000006</v>
      </c>
      <c r="H34" s="9">
        <v>125021.35100000001</v>
      </c>
      <c r="I34" s="9">
        <v>109424.549</v>
      </c>
      <c r="J34" s="9">
        <v>113779.99100000001</v>
      </c>
      <c r="K34" s="9">
        <v>258574.66199999995</v>
      </c>
      <c r="L34" s="9">
        <v>20391.973999999998</v>
      </c>
      <c r="M34" s="9">
        <v>124971.04</v>
      </c>
      <c r="N34" s="9">
        <v>155180.19400000002</v>
      </c>
      <c r="O34" s="9">
        <v>130834.78199999999</v>
      </c>
      <c r="P34" s="9"/>
      <c r="Q34" s="9">
        <f t="shared" si="5"/>
        <v>1688592.7129999998</v>
      </c>
      <c r="R34" s="43">
        <f t="shared" si="0"/>
        <v>7.7392379901054971E-4</v>
      </c>
      <c r="S34" s="40"/>
      <c r="T34" s="10">
        <v>91936.91399999999</v>
      </c>
      <c r="U34" s="10">
        <v>137084.77500000002</v>
      </c>
      <c r="V34" s="16">
        <f t="shared" si="1"/>
        <v>-0.15688478904724157</v>
      </c>
      <c r="W34" s="17">
        <f t="shared" si="7"/>
        <v>-0.15688478904724157</v>
      </c>
      <c r="X34" s="16">
        <f t="shared" si="2"/>
        <v>-4.5592174623330928E-2</v>
      </c>
      <c r="Y34" s="17">
        <f t="shared" si="6"/>
        <v>-4.5592174623330928E-2</v>
      </c>
      <c r="Z34" s="38"/>
      <c r="AA34" s="10">
        <v>1895021.6529999999</v>
      </c>
      <c r="AB34" s="16">
        <f t="shared" si="3"/>
        <v>-0.10893223287090334</v>
      </c>
      <c r="AC34" s="17">
        <f t="shared" si="4"/>
        <v>-0.10893223287090334</v>
      </c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</row>
    <row r="35" spans="1:49" s="41" customFormat="1" x14ac:dyDescent="0.25">
      <c r="A35" s="6">
        <v>32</v>
      </c>
      <c r="B35" s="42">
        <v>6813810000</v>
      </c>
      <c r="C35" s="13" t="s">
        <v>14</v>
      </c>
      <c r="D35" s="38"/>
      <c r="E35" s="10">
        <v>319461.64599999995</v>
      </c>
      <c r="F35" s="9">
        <v>407213.0450000001</v>
      </c>
      <c r="G35" s="9">
        <v>238566.31100000005</v>
      </c>
      <c r="H35" s="9">
        <v>519932.48300000018</v>
      </c>
      <c r="I35" s="9">
        <v>569943.08800000011</v>
      </c>
      <c r="J35" s="9">
        <v>386873.67700000003</v>
      </c>
      <c r="K35" s="9">
        <v>664267.47999999986</v>
      </c>
      <c r="L35" s="9">
        <v>639159.69499999983</v>
      </c>
      <c r="M35" s="9">
        <v>325248.40700000001</v>
      </c>
      <c r="N35" s="9">
        <v>309881.59400000004</v>
      </c>
      <c r="O35" s="9">
        <v>217574.88700000002</v>
      </c>
      <c r="P35" s="9"/>
      <c r="Q35" s="9">
        <f t="shared" si="5"/>
        <v>4598122.313000001</v>
      </c>
      <c r="R35" s="43">
        <f t="shared" si="0"/>
        <v>2.1074331669179349E-3</v>
      </c>
      <c r="S35" s="40"/>
      <c r="T35" s="10">
        <v>263275.09399999987</v>
      </c>
      <c r="U35" s="10">
        <v>207657.88400000008</v>
      </c>
      <c r="V35" s="16">
        <f t="shared" si="1"/>
        <v>-0.2978773466616414</v>
      </c>
      <c r="W35" s="17">
        <f t="shared" si="7"/>
        <v>-0.2978773466616414</v>
      </c>
      <c r="X35" s="16">
        <f t="shared" si="2"/>
        <v>4.7756448293578564E-2</v>
      </c>
      <c r="Y35" s="17">
        <f t="shared" si="6"/>
        <v>4.7756448293578564E-2</v>
      </c>
      <c r="Z35" s="38"/>
      <c r="AA35" s="10">
        <v>4665598.9010000005</v>
      </c>
      <c r="AB35" s="16">
        <f t="shared" si="3"/>
        <v>-1.4462577995193059E-2</v>
      </c>
      <c r="AC35" s="17">
        <f t="shared" si="4"/>
        <v>-1.4462577995193059E-2</v>
      </c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</row>
    <row r="36" spans="1:49" s="41" customFormat="1" x14ac:dyDescent="0.25">
      <c r="A36" s="6">
        <v>33</v>
      </c>
      <c r="B36" s="42">
        <v>7007110000</v>
      </c>
      <c r="C36" s="13" t="s">
        <v>14</v>
      </c>
      <c r="D36" s="38"/>
      <c r="E36" s="10">
        <v>194235.18099999995</v>
      </c>
      <c r="F36" s="9">
        <v>349342.86800000013</v>
      </c>
      <c r="G36" s="9">
        <v>220116.77600000007</v>
      </c>
      <c r="H36" s="9">
        <v>281380.91100000014</v>
      </c>
      <c r="I36" s="9">
        <v>173010.73199999999</v>
      </c>
      <c r="J36" s="9">
        <v>153405.94199999992</v>
      </c>
      <c r="K36" s="9">
        <v>251659.141</v>
      </c>
      <c r="L36" s="9">
        <v>341871.49199999985</v>
      </c>
      <c r="M36" s="9">
        <v>206779.128</v>
      </c>
      <c r="N36" s="9">
        <v>138963.68099999998</v>
      </c>
      <c r="O36" s="9">
        <v>385651.47699999996</v>
      </c>
      <c r="P36" s="9"/>
      <c r="Q36" s="9">
        <f t="shared" si="5"/>
        <v>2696417.3289999999</v>
      </c>
      <c r="R36" s="43">
        <f t="shared" ref="R36:R67" si="8">+Q36/$Q$152</f>
        <v>1.2358347438738233E-3</v>
      </c>
      <c r="S36" s="40"/>
      <c r="T36" s="10">
        <v>805794.49899999972</v>
      </c>
      <c r="U36" s="10">
        <v>253507.92799999993</v>
      </c>
      <c r="V36" s="16">
        <f t="shared" si="1"/>
        <v>1.7751961823751632</v>
      </c>
      <c r="W36" s="17">
        <f t="shared" si="7"/>
        <v>1.7751961823751632</v>
      </c>
      <c r="X36" s="16">
        <f t="shared" ref="X36:X67" si="9">+Y36</f>
        <v>0.52126002544583172</v>
      </c>
      <c r="Y36" s="17">
        <f t="shared" si="6"/>
        <v>0.52126002544583172</v>
      </c>
      <c r="Z36" s="38"/>
      <c r="AA36" s="10">
        <v>5301549.6440000003</v>
      </c>
      <c r="AB36" s="16">
        <f t="shared" ref="AB36:AB67" si="10">+AC36</f>
        <v>-0.49139072345542301</v>
      </c>
      <c r="AC36" s="17">
        <f t="shared" ref="AC36:AC67" si="11">IFERROR((Q36-AA36)/AA36,0)</f>
        <v>-0.49139072345542301</v>
      </c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  <row r="37" spans="1:49" s="41" customFormat="1" x14ac:dyDescent="0.25">
      <c r="A37" s="6">
        <v>34</v>
      </c>
      <c r="B37" s="42">
        <v>7007210000</v>
      </c>
      <c r="C37" s="13" t="s">
        <v>14</v>
      </c>
      <c r="D37" s="38"/>
      <c r="E37" s="10">
        <v>1283214.7649999999</v>
      </c>
      <c r="F37" s="9">
        <v>1403484.1229999997</v>
      </c>
      <c r="G37" s="9">
        <v>1126589.8420000004</v>
      </c>
      <c r="H37" s="9">
        <v>1334023.845</v>
      </c>
      <c r="I37" s="9">
        <v>1177677.9709999999</v>
      </c>
      <c r="J37" s="9">
        <v>1051460.8689999997</v>
      </c>
      <c r="K37" s="9">
        <v>1122170.6949999998</v>
      </c>
      <c r="L37" s="9">
        <v>1793367.7660000003</v>
      </c>
      <c r="M37" s="9">
        <v>1113686.0339999998</v>
      </c>
      <c r="N37" s="9">
        <v>703730.02799999993</v>
      </c>
      <c r="O37" s="9">
        <v>871980.50400000042</v>
      </c>
      <c r="P37" s="9"/>
      <c r="Q37" s="9">
        <f t="shared" si="5"/>
        <v>12981386.442000002</v>
      </c>
      <c r="R37" s="43">
        <f t="shared" si="8"/>
        <v>5.9496904340938525E-3</v>
      </c>
      <c r="S37" s="40"/>
      <c r="T37" s="10">
        <v>369190.19300000003</v>
      </c>
      <c r="U37" s="10">
        <v>2017887.7549999994</v>
      </c>
      <c r="V37" s="16">
        <f t="shared" si="1"/>
        <v>0.23908383798566643</v>
      </c>
      <c r="W37" s="17">
        <f t="shared" si="7"/>
        <v>0.23908383798566643</v>
      </c>
      <c r="X37" s="16">
        <f t="shared" si="9"/>
        <v>-0.56787462442379477</v>
      </c>
      <c r="Y37" s="17">
        <f t="shared" si="6"/>
        <v>-0.56787462442379477</v>
      </c>
      <c r="Z37" s="38"/>
      <c r="AA37" s="10">
        <v>14516129.925000001</v>
      </c>
      <c r="AB37" s="16">
        <f t="shared" si="10"/>
        <v>-0.10572676677113711</v>
      </c>
      <c r="AC37" s="17">
        <f t="shared" si="11"/>
        <v>-0.10572676677113711</v>
      </c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</row>
    <row r="38" spans="1:49" s="41" customFormat="1" x14ac:dyDescent="0.25">
      <c r="A38" s="6">
        <v>35</v>
      </c>
      <c r="B38" s="42">
        <v>7009100000</v>
      </c>
      <c r="C38" s="13" t="s">
        <v>14</v>
      </c>
      <c r="D38" s="38"/>
      <c r="E38" s="10">
        <v>436648.76000000007</v>
      </c>
      <c r="F38" s="9">
        <v>473036.94900000014</v>
      </c>
      <c r="G38" s="9">
        <v>613067.37700000033</v>
      </c>
      <c r="H38" s="9">
        <v>377019.06600000028</v>
      </c>
      <c r="I38" s="9">
        <v>467696.26799999992</v>
      </c>
      <c r="J38" s="9">
        <v>410616.61700000014</v>
      </c>
      <c r="K38" s="9">
        <v>660847.90400000021</v>
      </c>
      <c r="L38" s="9">
        <v>570644.41799999983</v>
      </c>
      <c r="M38" s="9">
        <v>440834.20800000051</v>
      </c>
      <c r="N38" s="9">
        <v>620671.64099999971</v>
      </c>
      <c r="O38" s="9">
        <v>500996.4969999998</v>
      </c>
      <c r="P38" s="9"/>
      <c r="Q38" s="9">
        <f t="shared" si="5"/>
        <v>5572079.705000001</v>
      </c>
      <c r="R38" s="43">
        <f t="shared" si="8"/>
        <v>2.5538219254906762E-3</v>
      </c>
      <c r="S38" s="40"/>
      <c r="T38" s="10">
        <v>471208.99800000008</v>
      </c>
      <c r="U38" s="10">
        <v>738609.18500000041</v>
      </c>
      <c r="V38" s="16">
        <f t="shared" si="1"/>
        <v>-0.19281555027580191</v>
      </c>
      <c r="W38" s="17">
        <f t="shared" si="7"/>
        <v>-0.19281555027580191</v>
      </c>
      <c r="X38" s="16">
        <f t="shared" si="9"/>
        <v>-0.3217028610333359</v>
      </c>
      <c r="Y38" s="17">
        <f t="shared" si="6"/>
        <v>-0.3217028610333359</v>
      </c>
      <c r="Z38" s="38"/>
      <c r="AA38" s="10">
        <v>5801075.5890000006</v>
      </c>
      <c r="AB38" s="16">
        <f t="shared" si="10"/>
        <v>-3.9474728520038874E-2</v>
      </c>
      <c r="AC38" s="17">
        <f t="shared" si="11"/>
        <v>-3.9474728520038874E-2</v>
      </c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</row>
    <row r="39" spans="1:49" s="41" customFormat="1" x14ac:dyDescent="0.25">
      <c r="A39" s="6">
        <v>36</v>
      </c>
      <c r="B39" s="42">
        <v>7315120000</v>
      </c>
      <c r="C39" s="13" t="s">
        <v>4</v>
      </c>
      <c r="D39" s="38"/>
      <c r="E39" s="10">
        <v>1631136.3059999987</v>
      </c>
      <c r="F39" s="9">
        <v>1809898.7800000005</v>
      </c>
      <c r="G39" s="9">
        <v>1196094.2599999998</v>
      </c>
      <c r="H39" s="9">
        <v>1710108.577</v>
      </c>
      <c r="I39" s="9">
        <v>1013825.991</v>
      </c>
      <c r="J39" s="9">
        <v>1143812.926</v>
      </c>
      <c r="K39" s="9">
        <v>1065640.7749999999</v>
      </c>
      <c r="L39" s="9">
        <v>1561709.7210000001</v>
      </c>
      <c r="M39" s="9">
        <v>1368198.0280000002</v>
      </c>
      <c r="N39" s="9">
        <v>2493640.361000001</v>
      </c>
      <c r="O39" s="9">
        <v>2211029.905999999</v>
      </c>
      <c r="P39" s="9"/>
      <c r="Q39" s="9">
        <f t="shared" si="5"/>
        <v>17205095.631000001</v>
      </c>
      <c r="R39" s="43">
        <f t="shared" si="8"/>
        <v>7.8855208071026035E-3</v>
      </c>
      <c r="S39" s="40"/>
      <c r="T39" s="10">
        <v>1115918.0129999977</v>
      </c>
      <c r="U39" s="10">
        <v>2338500.2600000007</v>
      </c>
      <c r="V39" s="16">
        <f t="shared" si="1"/>
        <v>-0.11333248347274479</v>
      </c>
      <c r="W39" s="17">
        <f t="shared" si="7"/>
        <v>-0.11333248347274479</v>
      </c>
      <c r="X39" s="16">
        <f t="shared" si="9"/>
        <v>-5.4509446152467667E-2</v>
      </c>
      <c r="Y39" s="17">
        <f t="shared" si="6"/>
        <v>-5.4509446152467667E-2</v>
      </c>
      <c r="Z39" s="38"/>
      <c r="AA39" s="10">
        <v>18673944.555000003</v>
      </c>
      <c r="AB39" s="16">
        <f t="shared" si="10"/>
        <v>-7.8657667622061875E-2</v>
      </c>
      <c r="AC39" s="17">
        <f t="shared" si="11"/>
        <v>-7.8657667622061875E-2</v>
      </c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</row>
    <row r="40" spans="1:49" s="41" customFormat="1" x14ac:dyDescent="0.25">
      <c r="A40" s="6">
        <v>37</v>
      </c>
      <c r="B40" s="42">
        <v>7320100000</v>
      </c>
      <c r="C40" s="13" t="s">
        <v>3</v>
      </c>
      <c r="D40" s="38"/>
      <c r="E40" s="10">
        <v>587523.86399999983</v>
      </c>
      <c r="F40" s="9">
        <v>528449.3069999998</v>
      </c>
      <c r="G40" s="9">
        <v>631483.93599999999</v>
      </c>
      <c r="H40" s="9">
        <v>758933.26499999966</v>
      </c>
      <c r="I40" s="9">
        <v>499026.82899999991</v>
      </c>
      <c r="J40" s="9">
        <v>526239.02099999995</v>
      </c>
      <c r="K40" s="9">
        <v>471572.37499999994</v>
      </c>
      <c r="L40" s="9">
        <v>471521.18599999993</v>
      </c>
      <c r="M40" s="9">
        <v>446139.67700000008</v>
      </c>
      <c r="N40" s="9">
        <v>840943.2030000001</v>
      </c>
      <c r="O40" s="9">
        <v>442921.28799999988</v>
      </c>
      <c r="P40" s="9"/>
      <c r="Q40" s="9">
        <f t="shared" si="5"/>
        <v>6204753.9509999985</v>
      </c>
      <c r="R40" s="43">
        <f t="shared" si="8"/>
        <v>2.8437921783709828E-3</v>
      </c>
      <c r="S40" s="40"/>
      <c r="T40" s="10">
        <v>349655.22299999994</v>
      </c>
      <c r="U40" s="10">
        <v>538692.02699999989</v>
      </c>
      <c r="V40" s="16">
        <f t="shared" si="1"/>
        <v>-0.47330415844980694</v>
      </c>
      <c r="W40" s="17">
        <f t="shared" si="7"/>
        <v>-0.47330415844980694</v>
      </c>
      <c r="X40" s="16">
        <f t="shared" si="9"/>
        <v>-0.17778384345755319</v>
      </c>
      <c r="Y40" s="17">
        <f t="shared" si="6"/>
        <v>-0.17778384345755319</v>
      </c>
      <c r="Z40" s="38"/>
      <c r="AA40" s="10">
        <v>4391388.6189999999</v>
      </c>
      <c r="AB40" s="16">
        <f t="shared" si="10"/>
        <v>0.41293665610786578</v>
      </c>
      <c r="AC40" s="17">
        <f t="shared" si="11"/>
        <v>0.41293665610786578</v>
      </c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</row>
    <row r="41" spans="1:49" s="41" customFormat="1" x14ac:dyDescent="0.25">
      <c r="A41" s="6">
        <v>38</v>
      </c>
      <c r="B41" s="42">
        <v>7320201000</v>
      </c>
      <c r="C41" s="13" t="s">
        <v>3</v>
      </c>
      <c r="D41" s="38"/>
      <c r="E41" s="10">
        <v>402113.47499999998</v>
      </c>
      <c r="F41" s="9">
        <v>239979.52099999998</v>
      </c>
      <c r="G41" s="9">
        <v>147123.33100000001</v>
      </c>
      <c r="H41" s="9">
        <v>51590.710999999996</v>
      </c>
      <c r="I41" s="9">
        <v>293279.70300000004</v>
      </c>
      <c r="J41" s="9">
        <v>99019.048999999985</v>
      </c>
      <c r="K41" s="9">
        <v>191205.02100000001</v>
      </c>
      <c r="L41" s="9">
        <v>296631.29500000004</v>
      </c>
      <c r="M41" s="9">
        <v>245503.9</v>
      </c>
      <c r="N41" s="9">
        <v>374007.48900000012</v>
      </c>
      <c r="O41" s="9">
        <v>194059.23300000004</v>
      </c>
      <c r="P41" s="9"/>
      <c r="Q41" s="9">
        <f t="shared" si="5"/>
        <v>2534512.7279999997</v>
      </c>
      <c r="R41" s="43">
        <f t="shared" si="8"/>
        <v>1.161629861359204E-3</v>
      </c>
      <c r="S41" s="40"/>
      <c r="T41" s="10">
        <v>193395.90399999989</v>
      </c>
      <c r="U41" s="10">
        <v>181763.44400000005</v>
      </c>
      <c r="V41" s="16">
        <f t="shared" si="1"/>
        <v>-0.48113543523188657</v>
      </c>
      <c r="W41" s="17">
        <f t="shared" si="7"/>
        <v>-0.48113543523188657</v>
      </c>
      <c r="X41" s="16">
        <f t="shared" si="9"/>
        <v>6.7647205232312754E-2</v>
      </c>
      <c r="Y41" s="17">
        <f t="shared" si="6"/>
        <v>6.7647205232312754E-2</v>
      </c>
      <c r="Z41" s="38"/>
      <c r="AA41" s="10">
        <v>2602146.1050000004</v>
      </c>
      <c r="AB41" s="16">
        <f t="shared" si="10"/>
        <v>-2.5991383370074363E-2</v>
      </c>
      <c r="AC41" s="17">
        <f t="shared" si="11"/>
        <v>-2.5991383370074363E-2</v>
      </c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</row>
    <row r="42" spans="1:49" s="41" customFormat="1" x14ac:dyDescent="0.25">
      <c r="A42" s="6">
        <v>39</v>
      </c>
      <c r="B42" s="42">
        <v>7320209000</v>
      </c>
      <c r="C42" s="13" t="s">
        <v>3</v>
      </c>
      <c r="D42" s="38"/>
      <c r="E42" s="10">
        <v>856456.28399999882</v>
      </c>
      <c r="F42" s="9">
        <v>640905.17499999993</v>
      </c>
      <c r="G42" s="9">
        <v>594983.3609999998</v>
      </c>
      <c r="H42" s="9">
        <v>919357.05599999987</v>
      </c>
      <c r="I42" s="9">
        <v>648786.32500000007</v>
      </c>
      <c r="J42" s="9">
        <v>785836.38200000022</v>
      </c>
      <c r="K42" s="9">
        <v>659416.94300000067</v>
      </c>
      <c r="L42" s="9">
        <v>544687.41400000011</v>
      </c>
      <c r="M42" s="9">
        <v>528867.6810000001</v>
      </c>
      <c r="N42" s="9">
        <v>654495.96799999988</v>
      </c>
      <c r="O42" s="9">
        <v>652347.77300000016</v>
      </c>
      <c r="P42" s="9"/>
      <c r="Q42" s="9">
        <f t="shared" si="5"/>
        <v>7486140.3619999997</v>
      </c>
      <c r="R42" s="43">
        <f t="shared" si="8"/>
        <v>3.4310832590246127E-3</v>
      </c>
      <c r="S42" s="40"/>
      <c r="T42" s="10">
        <v>611425.2200000009</v>
      </c>
      <c r="U42" s="10">
        <v>554786.52599999995</v>
      </c>
      <c r="V42" s="16">
        <f t="shared" si="1"/>
        <v>-3.2822127332031424E-3</v>
      </c>
      <c r="W42" s="17">
        <f t="shared" si="7"/>
        <v>-3.2822127332031424E-3</v>
      </c>
      <c r="X42" s="16">
        <f t="shared" si="9"/>
        <v>0.17585367060626886</v>
      </c>
      <c r="Y42" s="17">
        <f t="shared" si="6"/>
        <v>0.17585367060626886</v>
      </c>
      <c r="Z42" s="38"/>
      <c r="AA42" s="10">
        <v>6789743.0100000007</v>
      </c>
      <c r="AB42" s="16">
        <f t="shared" si="10"/>
        <v>0.10256608401442266</v>
      </c>
      <c r="AC42" s="17">
        <f t="shared" si="11"/>
        <v>0.10256608401442266</v>
      </c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</row>
    <row r="43" spans="1:49" s="41" customFormat="1" x14ac:dyDescent="0.25">
      <c r="A43" s="6">
        <v>40</v>
      </c>
      <c r="B43" s="42">
        <v>8409911000</v>
      </c>
      <c r="C43" s="13" t="s">
        <v>4</v>
      </c>
      <c r="D43" s="38"/>
      <c r="E43" s="10">
        <v>740834.46000000031</v>
      </c>
      <c r="F43" s="9">
        <v>461286.19199999998</v>
      </c>
      <c r="G43" s="9">
        <v>682736.10399999993</v>
      </c>
      <c r="H43" s="9">
        <v>508651.75100000022</v>
      </c>
      <c r="I43" s="9">
        <v>364456.36899999995</v>
      </c>
      <c r="J43" s="9">
        <v>575619.85799999989</v>
      </c>
      <c r="K43" s="9">
        <v>576195.6460000003</v>
      </c>
      <c r="L43" s="9">
        <v>351852.93599999981</v>
      </c>
      <c r="M43" s="9">
        <v>510868.68200000003</v>
      </c>
      <c r="N43" s="9">
        <v>946456.42400000012</v>
      </c>
      <c r="O43" s="9">
        <v>523538.81900000013</v>
      </c>
      <c r="P43" s="9"/>
      <c r="Q43" s="9">
        <f t="shared" si="5"/>
        <v>6242497.2410000004</v>
      </c>
      <c r="R43" s="43">
        <f t="shared" si="8"/>
        <v>2.8610908615638426E-3</v>
      </c>
      <c r="S43" s="40"/>
      <c r="T43" s="10">
        <v>435940.74800000025</v>
      </c>
      <c r="U43" s="10">
        <v>537719.16599999985</v>
      </c>
      <c r="V43" s="16">
        <f t="shared" si="1"/>
        <v>-0.44684318715131877</v>
      </c>
      <c r="W43" s="17">
        <f t="shared" si="7"/>
        <v>-0.44684318715131877</v>
      </c>
      <c r="X43" s="16">
        <f t="shared" si="9"/>
        <v>-2.6371288019143662E-2</v>
      </c>
      <c r="Y43" s="17">
        <f t="shared" si="6"/>
        <v>-2.6371288019143662E-2</v>
      </c>
      <c r="Z43" s="38"/>
      <c r="AA43" s="10">
        <v>6017668.0180000002</v>
      </c>
      <c r="AB43" s="16">
        <f t="shared" si="10"/>
        <v>3.736151983251533E-2</v>
      </c>
      <c r="AC43" s="17">
        <f t="shared" si="11"/>
        <v>3.736151983251533E-2</v>
      </c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</row>
    <row r="44" spans="1:49" s="41" customFormat="1" x14ac:dyDescent="0.25">
      <c r="A44" s="6">
        <v>41</v>
      </c>
      <c r="B44" s="42">
        <v>8409912000</v>
      </c>
      <c r="C44" s="13" t="s">
        <v>4</v>
      </c>
      <c r="D44" s="38"/>
      <c r="E44" s="10">
        <v>467310.26600000018</v>
      </c>
      <c r="F44" s="9">
        <v>408670.73000000004</v>
      </c>
      <c r="G44" s="9">
        <v>415258.49700000009</v>
      </c>
      <c r="H44" s="9">
        <v>241979.23600000012</v>
      </c>
      <c r="I44" s="9">
        <v>322636.45600000006</v>
      </c>
      <c r="J44" s="9">
        <v>422181.26900000009</v>
      </c>
      <c r="K44" s="9">
        <v>319054.68499999994</v>
      </c>
      <c r="L44" s="9">
        <v>270554.54099999997</v>
      </c>
      <c r="M44" s="9">
        <v>276087.91700000002</v>
      </c>
      <c r="N44" s="9">
        <v>544985.72399999946</v>
      </c>
      <c r="O44" s="9">
        <v>340307.29499999993</v>
      </c>
      <c r="P44" s="9"/>
      <c r="Q44" s="9">
        <f t="shared" si="5"/>
        <v>4029026.6159999999</v>
      </c>
      <c r="R44" s="43">
        <f t="shared" si="8"/>
        <v>1.8466025353322366E-3</v>
      </c>
      <c r="S44" s="40"/>
      <c r="T44" s="10">
        <v>313909.95900000015</v>
      </c>
      <c r="U44" s="10">
        <v>420531.05500000017</v>
      </c>
      <c r="V44" s="16">
        <f t="shared" si="1"/>
        <v>-0.37556658823598787</v>
      </c>
      <c r="W44" s="17">
        <f t="shared" si="7"/>
        <v>-0.37556658823598787</v>
      </c>
      <c r="X44" s="16">
        <f t="shared" si="9"/>
        <v>-0.19076774246791409</v>
      </c>
      <c r="Y44" s="17">
        <f t="shared" si="6"/>
        <v>-0.19076774246791409</v>
      </c>
      <c r="Z44" s="38"/>
      <c r="AA44" s="10">
        <v>3264104.6490000007</v>
      </c>
      <c r="AB44" s="16">
        <f t="shared" si="10"/>
        <v>0.23434357940525671</v>
      </c>
      <c r="AC44" s="17">
        <f t="shared" si="11"/>
        <v>0.23434357940525671</v>
      </c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</row>
    <row r="45" spans="1:49" s="41" customFormat="1" x14ac:dyDescent="0.25">
      <c r="A45" s="6">
        <v>42</v>
      </c>
      <c r="B45" s="42">
        <v>8409913000</v>
      </c>
      <c r="C45" s="13" t="s">
        <v>4</v>
      </c>
      <c r="D45" s="38"/>
      <c r="E45" s="10">
        <v>58915.891999999993</v>
      </c>
      <c r="F45" s="9">
        <v>40055.013000000006</v>
      </c>
      <c r="G45" s="9">
        <v>16854.965999999997</v>
      </c>
      <c r="H45" s="9">
        <v>27063.228999999999</v>
      </c>
      <c r="I45" s="9">
        <v>47027.161999999997</v>
      </c>
      <c r="J45" s="9">
        <v>29053.778999999999</v>
      </c>
      <c r="K45" s="9">
        <v>30910.121999999999</v>
      </c>
      <c r="L45" s="9">
        <v>48354.024000000005</v>
      </c>
      <c r="M45" s="9">
        <v>34123.693000000014</v>
      </c>
      <c r="N45" s="9">
        <v>49555.771000000001</v>
      </c>
      <c r="O45" s="9">
        <v>46121.070999999989</v>
      </c>
      <c r="P45" s="9"/>
      <c r="Q45" s="9">
        <f t="shared" si="5"/>
        <v>428034.72200000007</v>
      </c>
      <c r="R45" s="43">
        <f t="shared" si="8"/>
        <v>1.9617889832659999E-4</v>
      </c>
      <c r="S45" s="40"/>
      <c r="T45" s="10">
        <v>56701.927999999993</v>
      </c>
      <c r="U45" s="10">
        <v>64210.387999999984</v>
      </c>
      <c r="V45" s="16">
        <f t="shared" si="1"/>
        <v>-6.9309788359462943E-2</v>
      </c>
      <c r="W45" s="17">
        <f t="shared" si="7"/>
        <v>-6.9309788359462943E-2</v>
      </c>
      <c r="X45" s="16">
        <f t="shared" si="9"/>
        <v>-0.28171947816294146</v>
      </c>
      <c r="Y45" s="17">
        <f t="shared" si="6"/>
        <v>-0.28171947816294146</v>
      </c>
      <c r="Z45" s="38"/>
      <c r="AA45" s="10">
        <v>494404.99599999993</v>
      </c>
      <c r="AB45" s="16">
        <f t="shared" si="10"/>
        <v>-0.13424272516857794</v>
      </c>
      <c r="AC45" s="17">
        <f t="shared" si="11"/>
        <v>-0.13424272516857794</v>
      </c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</row>
    <row r="46" spans="1:49" s="41" customFormat="1" x14ac:dyDescent="0.25">
      <c r="A46" s="6">
        <v>43</v>
      </c>
      <c r="B46" s="42">
        <v>8409914000</v>
      </c>
      <c r="C46" s="13" t="s">
        <v>4</v>
      </c>
      <c r="D46" s="38"/>
      <c r="E46" s="10">
        <v>845271.81499999983</v>
      </c>
      <c r="F46" s="9">
        <v>734290.26799999957</v>
      </c>
      <c r="G46" s="9">
        <v>843362.9789999997</v>
      </c>
      <c r="H46" s="9">
        <v>506384.86500000011</v>
      </c>
      <c r="I46" s="9">
        <v>520873.13199999987</v>
      </c>
      <c r="J46" s="9">
        <v>622564.58499999996</v>
      </c>
      <c r="K46" s="9">
        <v>798711.74999999988</v>
      </c>
      <c r="L46" s="9">
        <v>416828.95799999981</v>
      </c>
      <c r="M46" s="9">
        <v>776985.46300000022</v>
      </c>
      <c r="N46" s="9">
        <v>831320.78099999914</v>
      </c>
      <c r="O46" s="9">
        <v>514152.43800000014</v>
      </c>
      <c r="P46" s="9"/>
      <c r="Q46" s="9">
        <f t="shared" si="5"/>
        <v>7410747.0339999981</v>
      </c>
      <c r="R46" s="43">
        <f t="shared" si="8"/>
        <v>3.3965286323366021E-3</v>
      </c>
      <c r="S46" s="40"/>
      <c r="T46" s="10">
        <v>1441178.2890000006</v>
      </c>
      <c r="U46" s="10">
        <v>1191002.5760000001</v>
      </c>
      <c r="V46" s="16">
        <f t="shared" si="1"/>
        <v>-0.38152341460594297</v>
      </c>
      <c r="W46" s="17">
        <f t="shared" si="7"/>
        <v>-0.38152341460594297</v>
      </c>
      <c r="X46" s="16">
        <f t="shared" si="9"/>
        <v>-0.56830283295709683</v>
      </c>
      <c r="Y46" s="17">
        <f t="shared" si="6"/>
        <v>-0.56830283295709683</v>
      </c>
      <c r="Z46" s="38"/>
      <c r="AA46" s="10">
        <v>8619793.0999999996</v>
      </c>
      <c r="AB46" s="16">
        <f t="shared" si="10"/>
        <v>-0.14026393116094649</v>
      </c>
      <c r="AC46" s="17">
        <f t="shared" si="11"/>
        <v>-0.14026393116094649</v>
      </c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</row>
    <row r="47" spans="1:49" s="41" customFormat="1" x14ac:dyDescent="0.25">
      <c r="A47" s="6">
        <v>44</v>
      </c>
      <c r="B47" s="42">
        <v>8409915000</v>
      </c>
      <c r="C47" s="13" t="s">
        <v>4</v>
      </c>
      <c r="D47" s="38"/>
      <c r="E47" s="10">
        <v>266183.12099999993</v>
      </c>
      <c r="F47" s="9">
        <v>218496.59700000007</v>
      </c>
      <c r="G47" s="9">
        <v>125956.849</v>
      </c>
      <c r="H47" s="9">
        <v>239908.69700000004</v>
      </c>
      <c r="I47" s="9">
        <v>210111.81300000008</v>
      </c>
      <c r="J47" s="9">
        <v>267614.73300000007</v>
      </c>
      <c r="K47" s="9">
        <v>274557.61099999992</v>
      </c>
      <c r="L47" s="9">
        <v>422738.72700000007</v>
      </c>
      <c r="M47" s="9">
        <v>252165.93999999997</v>
      </c>
      <c r="N47" s="9">
        <v>475195.25600000017</v>
      </c>
      <c r="O47" s="9">
        <v>349412.99199999979</v>
      </c>
      <c r="P47" s="9"/>
      <c r="Q47" s="9">
        <f t="shared" si="5"/>
        <v>3102342.3359999997</v>
      </c>
      <c r="R47" s="43">
        <f t="shared" si="8"/>
        <v>1.421880213046012E-3</v>
      </c>
      <c r="S47" s="40"/>
      <c r="T47" s="10">
        <v>651276.46900000039</v>
      </c>
      <c r="U47" s="10">
        <v>303808.94200000004</v>
      </c>
      <c r="V47" s="16">
        <f t="shared" si="1"/>
        <v>-0.26469595900174631</v>
      </c>
      <c r="W47" s="17">
        <f t="shared" si="7"/>
        <v>-0.26469595900174631</v>
      </c>
      <c r="X47" s="16">
        <f t="shared" si="9"/>
        <v>0.15010766207138088</v>
      </c>
      <c r="Y47" s="17">
        <f t="shared" si="6"/>
        <v>0.15010766207138088</v>
      </c>
      <c r="Z47" s="38"/>
      <c r="AA47" s="10">
        <v>3400058.493999999</v>
      </c>
      <c r="AB47" s="16">
        <f t="shared" si="10"/>
        <v>-8.7562069454208469E-2</v>
      </c>
      <c r="AC47" s="17">
        <f t="shared" si="11"/>
        <v>-8.7562069454208469E-2</v>
      </c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</row>
    <row r="48" spans="1:49" s="41" customFormat="1" x14ac:dyDescent="0.25">
      <c r="A48" s="6">
        <v>45</v>
      </c>
      <c r="B48" s="42">
        <v>8409916000</v>
      </c>
      <c r="C48" s="13" t="s">
        <v>4</v>
      </c>
      <c r="D48" s="38"/>
      <c r="E48" s="10">
        <v>480628.69899999985</v>
      </c>
      <c r="F48" s="9">
        <v>417939.77200000023</v>
      </c>
      <c r="G48" s="9">
        <v>579061.71299999987</v>
      </c>
      <c r="H48" s="9">
        <v>323497.25699999993</v>
      </c>
      <c r="I48" s="9">
        <v>389187.10099999979</v>
      </c>
      <c r="J48" s="9">
        <v>355561.40799999988</v>
      </c>
      <c r="K48" s="9">
        <v>400211.08800000016</v>
      </c>
      <c r="L48" s="9">
        <v>692207.24500000034</v>
      </c>
      <c r="M48" s="9">
        <v>528176.7080000001</v>
      </c>
      <c r="N48" s="9">
        <v>696766.04299999995</v>
      </c>
      <c r="O48" s="9">
        <v>838978.74499999988</v>
      </c>
      <c r="P48" s="9"/>
      <c r="Q48" s="9">
        <f t="shared" si="5"/>
        <v>5702215.7790000001</v>
      </c>
      <c r="R48" s="43">
        <f t="shared" si="8"/>
        <v>2.6134665064503223E-3</v>
      </c>
      <c r="S48" s="40"/>
      <c r="T48" s="10">
        <v>551180.81599999964</v>
      </c>
      <c r="U48" s="10">
        <v>459979.6750000001</v>
      </c>
      <c r="V48" s="16">
        <f t="shared" si="1"/>
        <v>0.20410395057096653</v>
      </c>
      <c r="W48" s="17">
        <f t="shared" si="7"/>
        <v>0.20410395057096653</v>
      </c>
      <c r="X48" s="16">
        <f t="shared" si="9"/>
        <v>0.82394742767710272</v>
      </c>
      <c r="Y48" s="17">
        <f t="shared" si="6"/>
        <v>0.82394742767710272</v>
      </c>
      <c r="Z48" s="38"/>
      <c r="AA48" s="10">
        <v>4902366.2460000003</v>
      </c>
      <c r="AB48" s="16">
        <f t="shared" si="10"/>
        <v>0.16315580943235788</v>
      </c>
      <c r="AC48" s="17">
        <f t="shared" si="11"/>
        <v>0.16315580943235788</v>
      </c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</row>
    <row r="49" spans="1:49" s="41" customFormat="1" x14ac:dyDescent="0.25">
      <c r="A49" s="6">
        <v>46</v>
      </c>
      <c r="B49" s="42">
        <v>8409917000</v>
      </c>
      <c r="C49" s="13" t="s">
        <v>4</v>
      </c>
      <c r="D49" s="38"/>
      <c r="E49" s="10">
        <v>402330.00100000005</v>
      </c>
      <c r="F49" s="9">
        <v>469626.7</v>
      </c>
      <c r="G49" s="9">
        <v>455453.57599999988</v>
      </c>
      <c r="H49" s="9">
        <v>210525.95499999999</v>
      </c>
      <c r="I49" s="9">
        <v>588665.82100000011</v>
      </c>
      <c r="J49" s="9">
        <v>243012.16599999985</v>
      </c>
      <c r="K49" s="9">
        <v>728767.21600000025</v>
      </c>
      <c r="L49" s="9">
        <v>312321.30699999991</v>
      </c>
      <c r="M49" s="9">
        <v>840663.98200000008</v>
      </c>
      <c r="N49" s="9">
        <v>390883.78600000002</v>
      </c>
      <c r="O49" s="9">
        <v>797505.29299999971</v>
      </c>
      <c r="P49" s="9"/>
      <c r="Q49" s="9">
        <f t="shared" si="5"/>
        <v>5439755.8030000003</v>
      </c>
      <c r="R49" s="43">
        <f t="shared" si="8"/>
        <v>2.4931746088539732E-3</v>
      </c>
      <c r="S49" s="40"/>
      <c r="T49" s="10">
        <v>556721.26000000013</v>
      </c>
      <c r="U49" s="10">
        <v>400509.56000000006</v>
      </c>
      <c r="V49" s="16">
        <f t="shared" si="1"/>
        <v>1.0402618925718237</v>
      </c>
      <c r="W49" s="17">
        <f t="shared" si="7"/>
        <v>1.0402618925718237</v>
      </c>
      <c r="X49" s="16">
        <f t="shared" si="9"/>
        <v>0.99122660892289216</v>
      </c>
      <c r="Y49" s="17">
        <f t="shared" si="6"/>
        <v>0.99122660892289216</v>
      </c>
      <c r="Z49" s="38"/>
      <c r="AA49" s="10">
        <v>4855610.9550000001</v>
      </c>
      <c r="AB49" s="16">
        <f t="shared" si="10"/>
        <v>0.12030305834088395</v>
      </c>
      <c r="AC49" s="17">
        <f t="shared" si="11"/>
        <v>0.12030305834088395</v>
      </c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</row>
    <row r="50" spans="1:49" s="41" customFormat="1" x14ac:dyDescent="0.25">
      <c r="A50" s="6">
        <v>47</v>
      </c>
      <c r="B50" s="42">
        <v>8409918000</v>
      </c>
      <c r="C50" s="13" t="s">
        <v>4</v>
      </c>
      <c r="D50" s="38"/>
      <c r="E50" s="10">
        <v>17988.056000000004</v>
      </c>
      <c r="F50" s="9">
        <v>12439.244999999999</v>
      </c>
      <c r="G50" s="9">
        <v>69750.421999999991</v>
      </c>
      <c r="H50" s="9">
        <v>46330.467999999993</v>
      </c>
      <c r="I50" s="9">
        <v>17159.538999999997</v>
      </c>
      <c r="J50" s="9">
        <v>13895.281000000003</v>
      </c>
      <c r="K50" s="9">
        <v>30402.279000000002</v>
      </c>
      <c r="L50" s="9">
        <v>14607.472000000002</v>
      </c>
      <c r="M50" s="9">
        <v>84381.106000000029</v>
      </c>
      <c r="N50" s="9">
        <v>37473.928000000007</v>
      </c>
      <c r="O50" s="9">
        <v>10878.058999999999</v>
      </c>
      <c r="P50" s="9"/>
      <c r="Q50" s="9">
        <f t="shared" si="5"/>
        <v>355305.85500000004</v>
      </c>
      <c r="R50" s="43">
        <f t="shared" si="8"/>
        <v>1.6284546000660822E-4</v>
      </c>
      <c r="S50" s="40"/>
      <c r="T50" s="10">
        <v>13984.936999999996</v>
      </c>
      <c r="U50" s="10">
        <v>15864.145999999999</v>
      </c>
      <c r="V50" s="16">
        <f t="shared" si="1"/>
        <v>-0.70971660616949472</v>
      </c>
      <c r="W50" s="17">
        <f t="shared" si="7"/>
        <v>-0.70971660616949472</v>
      </c>
      <c r="X50" s="16">
        <f t="shared" si="9"/>
        <v>-0.31429911197236837</v>
      </c>
      <c r="Y50" s="17">
        <f t="shared" si="6"/>
        <v>-0.31429911197236837</v>
      </c>
      <c r="Z50" s="38"/>
      <c r="AA50" s="10">
        <v>483988.68800000002</v>
      </c>
      <c r="AB50" s="16">
        <f t="shared" si="10"/>
        <v>-0.26587983601798554</v>
      </c>
      <c r="AC50" s="17">
        <f t="shared" si="11"/>
        <v>-0.26587983601798554</v>
      </c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</row>
    <row r="51" spans="1:49" s="41" customFormat="1" x14ac:dyDescent="0.25">
      <c r="A51" s="6">
        <v>48</v>
      </c>
      <c r="B51" s="42">
        <v>8409919100</v>
      </c>
      <c r="C51" s="13" t="s">
        <v>4</v>
      </c>
      <c r="D51" s="38"/>
      <c r="E51" s="10">
        <v>758779.30099999998</v>
      </c>
      <c r="F51" s="9">
        <v>688966.42300000007</v>
      </c>
      <c r="G51" s="9">
        <v>602694.81799999985</v>
      </c>
      <c r="H51" s="9">
        <v>765477.57399999991</v>
      </c>
      <c r="I51" s="9">
        <v>1344087.7060000002</v>
      </c>
      <c r="J51" s="9">
        <v>1298118.9909999999</v>
      </c>
      <c r="K51" s="9">
        <v>949443.01600000006</v>
      </c>
      <c r="L51" s="9">
        <v>780736.82900000003</v>
      </c>
      <c r="M51" s="9">
        <v>954773.68199999991</v>
      </c>
      <c r="N51" s="9">
        <v>667294.61499999999</v>
      </c>
      <c r="O51" s="9">
        <v>1177611.493</v>
      </c>
      <c r="P51" s="9"/>
      <c r="Q51" s="9">
        <f t="shared" si="5"/>
        <v>9987984.4480000008</v>
      </c>
      <c r="R51" s="43">
        <f t="shared" si="8"/>
        <v>4.577740273864637E-3</v>
      </c>
      <c r="S51" s="40"/>
      <c r="T51" s="10">
        <v>1943127.34</v>
      </c>
      <c r="U51" s="10">
        <v>445305.49900000001</v>
      </c>
      <c r="V51" s="16">
        <f t="shared" si="1"/>
        <v>0.76475497708010132</v>
      </c>
      <c r="W51" s="17">
        <f t="shared" si="7"/>
        <v>0.76475497708010132</v>
      </c>
      <c r="X51" s="16">
        <f t="shared" si="9"/>
        <v>1.6445024722230073</v>
      </c>
      <c r="Y51" s="17">
        <f t="shared" si="6"/>
        <v>1.6445024722230073</v>
      </c>
      <c r="Z51" s="38"/>
      <c r="AA51" s="10">
        <v>8837048.9639999997</v>
      </c>
      <c r="AB51" s="16">
        <f t="shared" si="10"/>
        <v>0.13023979935933749</v>
      </c>
      <c r="AC51" s="17">
        <f t="shared" si="11"/>
        <v>0.13023979935933749</v>
      </c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</row>
    <row r="52" spans="1:49" s="41" customFormat="1" x14ac:dyDescent="0.25">
      <c r="A52" s="6">
        <v>49</v>
      </c>
      <c r="B52" s="42">
        <v>8409919900</v>
      </c>
      <c r="C52" s="13" t="s">
        <v>4</v>
      </c>
      <c r="D52" s="38"/>
      <c r="E52" s="10">
        <v>698275.16900000011</v>
      </c>
      <c r="F52" s="9">
        <v>752507.19900000002</v>
      </c>
      <c r="G52" s="9">
        <v>672924.10500000045</v>
      </c>
      <c r="H52" s="9">
        <v>656766.50699999998</v>
      </c>
      <c r="I52" s="9">
        <v>1135485.7830000001</v>
      </c>
      <c r="J52" s="9">
        <v>536332.62999999989</v>
      </c>
      <c r="K52" s="9">
        <v>790336.92500000005</v>
      </c>
      <c r="L52" s="9">
        <v>671140.6579999997</v>
      </c>
      <c r="M52" s="9">
        <v>804013.03100000066</v>
      </c>
      <c r="N52" s="9">
        <v>962755.50099999958</v>
      </c>
      <c r="O52" s="9">
        <v>440669.35200000001</v>
      </c>
      <c r="P52" s="9"/>
      <c r="Q52" s="9">
        <f t="shared" si="5"/>
        <v>8121206.8599999994</v>
      </c>
      <c r="R52" s="43">
        <f t="shared" si="8"/>
        <v>3.7221499401565508E-3</v>
      </c>
      <c r="S52" s="40"/>
      <c r="T52" s="10">
        <v>917343.81399999897</v>
      </c>
      <c r="U52" s="10">
        <v>713721.19</v>
      </c>
      <c r="V52" s="16">
        <f t="shared" si="1"/>
        <v>-0.5422832156842694</v>
      </c>
      <c r="W52" s="17">
        <f t="shared" si="7"/>
        <v>-0.5422832156842694</v>
      </c>
      <c r="X52" s="16">
        <f t="shared" si="9"/>
        <v>-0.38257493517881958</v>
      </c>
      <c r="Y52" s="17">
        <f t="shared" si="6"/>
        <v>-0.38257493517881958</v>
      </c>
      <c r="Z52" s="38"/>
      <c r="AA52" s="10">
        <v>7880797.5029999986</v>
      </c>
      <c r="AB52" s="16">
        <f t="shared" si="10"/>
        <v>3.0505714289509871E-2</v>
      </c>
      <c r="AC52" s="17">
        <f t="shared" si="11"/>
        <v>3.0505714289509871E-2</v>
      </c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</row>
    <row r="53" spans="1:49" s="41" customFormat="1" x14ac:dyDescent="0.25">
      <c r="A53" s="6">
        <v>50</v>
      </c>
      <c r="B53" s="42">
        <v>8409991000</v>
      </c>
      <c r="C53" s="13" t="s">
        <v>4</v>
      </c>
      <c r="D53" s="38"/>
      <c r="E53" s="10">
        <v>2155630.9470000011</v>
      </c>
      <c r="F53" s="9">
        <v>1692787.3860000004</v>
      </c>
      <c r="G53" s="9">
        <v>1691919.4670000004</v>
      </c>
      <c r="H53" s="9">
        <v>1943944.0599999991</v>
      </c>
      <c r="I53" s="9">
        <v>2060472.8759999997</v>
      </c>
      <c r="J53" s="9">
        <v>2209740.3439999991</v>
      </c>
      <c r="K53" s="9">
        <v>1141622.5920000002</v>
      </c>
      <c r="L53" s="9">
        <v>1647716.6189999999</v>
      </c>
      <c r="M53" s="9">
        <v>1757927.9759999996</v>
      </c>
      <c r="N53" s="9">
        <v>1944075.6919999993</v>
      </c>
      <c r="O53" s="9">
        <v>1189011.250999999</v>
      </c>
      <c r="P53" s="9"/>
      <c r="Q53" s="9">
        <f t="shared" si="5"/>
        <v>19434849.209999997</v>
      </c>
      <c r="R53" s="43">
        <f t="shared" si="8"/>
        <v>8.9074720138273989E-3</v>
      </c>
      <c r="S53" s="40"/>
      <c r="T53" s="10">
        <v>911013.63599999959</v>
      </c>
      <c r="U53" s="10">
        <v>1280109.1229999994</v>
      </c>
      <c r="V53" s="16">
        <f t="shared" si="1"/>
        <v>-0.38839251172531025</v>
      </c>
      <c r="W53" s="17">
        <f t="shared" si="7"/>
        <v>-0.38839251172531025</v>
      </c>
      <c r="X53" s="16">
        <f t="shared" si="9"/>
        <v>-7.1164145589797875E-2</v>
      </c>
      <c r="Y53" s="17">
        <f t="shared" si="6"/>
        <v>-7.1164145589797875E-2</v>
      </c>
      <c r="Z53" s="38"/>
      <c r="AA53" s="10">
        <v>10814458.093999999</v>
      </c>
      <c r="AB53" s="16">
        <f t="shared" si="10"/>
        <v>0.79711725183739934</v>
      </c>
      <c r="AC53" s="17">
        <f t="shared" si="11"/>
        <v>0.79711725183739934</v>
      </c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</row>
    <row r="54" spans="1:49" s="41" customFormat="1" x14ac:dyDescent="0.25">
      <c r="A54" s="6">
        <v>51</v>
      </c>
      <c r="B54" s="42">
        <v>8409992000</v>
      </c>
      <c r="C54" s="13" t="s">
        <v>4</v>
      </c>
      <c r="D54" s="38"/>
      <c r="E54" s="10">
        <v>428436.31600000005</v>
      </c>
      <c r="F54" s="9">
        <v>412185.35100000002</v>
      </c>
      <c r="G54" s="9">
        <v>359394.196</v>
      </c>
      <c r="H54" s="9">
        <v>321709.20900000003</v>
      </c>
      <c r="I54" s="9">
        <v>402998.61799999996</v>
      </c>
      <c r="J54" s="9">
        <v>432659.80500000017</v>
      </c>
      <c r="K54" s="9">
        <v>362547.35400000005</v>
      </c>
      <c r="L54" s="9">
        <v>550400.18900000001</v>
      </c>
      <c r="M54" s="9">
        <v>289957.18000000017</v>
      </c>
      <c r="N54" s="9">
        <v>498104.00899999979</v>
      </c>
      <c r="O54" s="9">
        <v>450798.98099999997</v>
      </c>
      <c r="P54" s="9"/>
      <c r="Q54" s="9">
        <f t="shared" si="5"/>
        <v>4509191.2080000006</v>
      </c>
      <c r="R54" s="43">
        <f t="shared" si="8"/>
        <v>2.0666738422436453E-3</v>
      </c>
      <c r="S54" s="40"/>
      <c r="T54" s="10">
        <v>468138.84200000006</v>
      </c>
      <c r="U54" s="10">
        <v>430062.7269999999</v>
      </c>
      <c r="V54" s="16">
        <f t="shared" si="1"/>
        <v>-9.4970181217713986E-2</v>
      </c>
      <c r="W54" s="17">
        <f t="shared" si="7"/>
        <v>-9.4970181217713986E-2</v>
      </c>
      <c r="X54" s="16">
        <f t="shared" si="9"/>
        <v>4.8216812799961803E-2</v>
      </c>
      <c r="Y54" s="17">
        <f t="shared" si="6"/>
        <v>4.8216812799961803E-2</v>
      </c>
      <c r="Z54" s="38"/>
      <c r="AA54" s="10">
        <v>4371640.436999999</v>
      </c>
      <c r="AB54" s="16">
        <f t="shared" si="10"/>
        <v>3.1464337697085315E-2</v>
      </c>
      <c r="AC54" s="17">
        <f t="shared" si="11"/>
        <v>3.1464337697085315E-2</v>
      </c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</row>
    <row r="55" spans="1:49" s="41" customFormat="1" x14ac:dyDescent="0.25">
      <c r="A55" s="6">
        <v>52</v>
      </c>
      <c r="B55" s="42">
        <v>8409993000</v>
      </c>
      <c r="C55" s="13" t="s">
        <v>4</v>
      </c>
      <c r="D55" s="38"/>
      <c r="E55" s="10">
        <v>3092809.0930000013</v>
      </c>
      <c r="F55" s="9">
        <v>3733372.8039999986</v>
      </c>
      <c r="G55" s="9">
        <v>3298846.3090000013</v>
      </c>
      <c r="H55" s="9">
        <v>3894719.2919999994</v>
      </c>
      <c r="I55" s="9">
        <v>3897424.9479999975</v>
      </c>
      <c r="J55" s="9">
        <v>5050749.7710000034</v>
      </c>
      <c r="K55" s="9">
        <v>4259362.453999998</v>
      </c>
      <c r="L55" s="9">
        <v>4628632.9800000014</v>
      </c>
      <c r="M55" s="9">
        <v>3718673.012000002</v>
      </c>
      <c r="N55" s="9">
        <v>4642069.071999996</v>
      </c>
      <c r="O55" s="9">
        <v>3778766.0660000015</v>
      </c>
      <c r="P55" s="9"/>
      <c r="Q55" s="9">
        <f t="shared" si="5"/>
        <v>43995425.800999999</v>
      </c>
      <c r="R55" s="43">
        <f t="shared" si="8"/>
        <v>2.0164191644830746E-2</v>
      </c>
      <c r="S55" s="40"/>
      <c r="T55" s="10">
        <v>2911338.2070000037</v>
      </c>
      <c r="U55" s="10">
        <v>4530005.9740000023</v>
      </c>
      <c r="V55" s="16">
        <f t="shared" si="1"/>
        <v>-0.18597375278348621</v>
      </c>
      <c r="W55" s="17">
        <f t="shared" si="7"/>
        <v>-0.18597375278348621</v>
      </c>
      <c r="X55" s="16">
        <f t="shared" si="9"/>
        <v>-0.1658364055835129</v>
      </c>
      <c r="Y55" s="17">
        <f t="shared" si="6"/>
        <v>-0.1658364055835129</v>
      </c>
      <c r="Z55" s="38"/>
      <c r="AA55" s="10">
        <v>33623067.817999996</v>
      </c>
      <c r="AB55" s="16">
        <f t="shared" si="10"/>
        <v>0.30848933949588014</v>
      </c>
      <c r="AC55" s="17">
        <f t="shared" si="11"/>
        <v>0.30848933949588014</v>
      </c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</row>
    <row r="56" spans="1:49" s="41" customFormat="1" x14ac:dyDescent="0.25">
      <c r="A56" s="6">
        <v>53</v>
      </c>
      <c r="B56" s="42">
        <v>8409994000</v>
      </c>
      <c r="C56" s="13" t="s">
        <v>4</v>
      </c>
      <c r="D56" s="38"/>
      <c r="E56" s="10">
        <v>2087804.5870000008</v>
      </c>
      <c r="F56" s="9">
        <v>2293706.7349999999</v>
      </c>
      <c r="G56" s="9">
        <v>2495842.1609999994</v>
      </c>
      <c r="H56" s="9">
        <v>1824604.9019999995</v>
      </c>
      <c r="I56" s="9">
        <v>4049408.4379999931</v>
      </c>
      <c r="J56" s="9">
        <v>2614240.2300000018</v>
      </c>
      <c r="K56" s="9">
        <v>1819199.7879999997</v>
      </c>
      <c r="L56" s="9">
        <v>1912935.7519999999</v>
      </c>
      <c r="M56" s="9">
        <v>1784470.0890000002</v>
      </c>
      <c r="N56" s="9">
        <v>1943074.2759999998</v>
      </c>
      <c r="O56" s="9">
        <v>1570701.9010000005</v>
      </c>
      <c r="P56" s="9"/>
      <c r="Q56" s="9">
        <f t="shared" si="5"/>
        <v>24395988.858999997</v>
      </c>
      <c r="R56" s="43">
        <f t="shared" si="8"/>
        <v>1.1181285003198002E-2</v>
      </c>
      <c r="S56" s="40"/>
      <c r="T56" s="10">
        <v>913665.11399999948</v>
      </c>
      <c r="U56" s="10">
        <v>2018675.2599999986</v>
      </c>
      <c r="V56" s="16">
        <f t="shared" si="1"/>
        <v>-0.1916408341149792</v>
      </c>
      <c r="W56" s="17">
        <f t="shared" si="7"/>
        <v>-0.1916408341149792</v>
      </c>
      <c r="X56" s="16">
        <f t="shared" si="9"/>
        <v>-0.22191452378526619</v>
      </c>
      <c r="Y56" s="17">
        <f t="shared" si="6"/>
        <v>-0.22191452378526619</v>
      </c>
      <c r="Z56" s="38"/>
      <c r="AA56" s="10">
        <v>16260418.333999999</v>
      </c>
      <c r="AB56" s="16">
        <f t="shared" si="10"/>
        <v>0.50032971833134132</v>
      </c>
      <c r="AC56" s="17">
        <f t="shared" si="11"/>
        <v>0.50032971833134132</v>
      </c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</row>
    <row r="57" spans="1:49" s="41" customFormat="1" x14ac:dyDescent="0.25">
      <c r="A57" s="6">
        <v>54</v>
      </c>
      <c r="B57" s="42">
        <v>8409999100</v>
      </c>
      <c r="C57" s="13" t="s">
        <v>4</v>
      </c>
      <c r="D57" s="38"/>
      <c r="E57" s="10">
        <v>188242.43300000002</v>
      </c>
      <c r="F57" s="9">
        <v>151761.19100000005</v>
      </c>
      <c r="G57" s="9">
        <v>127718.495</v>
      </c>
      <c r="H57" s="9">
        <v>164476.36800000005</v>
      </c>
      <c r="I57" s="9">
        <v>77104.986999999994</v>
      </c>
      <c r="J57" s="9">
        <v>302473.315</v>
      </c>
      <c r="K57" s="9">
        <v>117544.59199999999</v>
      </c>
      <c r="L57" s="9">
        <v>92511.089999999982</v>
      </c>
      <c r="M57" s="9">
        <v>110240.85399999998</v>
      </c>
      <c r="N57" s="9">
        <v>101452.83799999999</v>
      </c>
      <c r="O57" s="9">
        <v>153817.34100000001</v>
      </c>
      <c r="P57" s="9"/>
      <c r="Q57" s="9">
        <f t="shared" si="5"/>
        <v>1587343.5040000002</v>
      </c>
      <c r="R57" s="43">
        <f t="shared" si="8"/>
        <v>7.2751878264820994E-4</v>
      </c>
      <c r="S57" s="40"/>
      <c r="T57" s="10">
        <v>118631.64099999996</v>
      </c>
      <c r="U57" s="10">
        <v>102926.564</v>
      </c>
      <c r="V57" s="16">
        <f t="shared" si="1"/>
        <v>0.51614626098483352</v>
      </c>
      <c r="W57" s="17">
        <f t="shared" si="7"/>
        <v>0.51614626098483352</v>
      </c>
      <c r="X57" s="16">
        <f t="shared" si="9"/>
        <v>0.49443773329497348</v>
      </c>
      <c r="Y57" s="17">
        <f t="shared" si="6"/>
        <v>0.49443773329497348</v>
      </c>
      <c r="Z57" s="38"/>
      <c r="AA57" s="10">
        <v>1819224.9550000001</v>
      </c>
      <c r="AB57" s="16">
        <f t="shared" si="10"/>
        <v>-0.12746167007147277</v>
      </c>
      <c r="AC57" s="17">
        <f t="shared" si="11"/>
        <v>-0.12746167007147277</v>
      </c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</row>
    <row r="58" spans="1:49" s="41" customFormat="1" x14ac:dyDescent="0.25">
      <c r="A58" s="6">
        <v>55</v>
      </c>
      <c r="B58" s="42">
        <v>8409999200</v>
      </c>
      <c r="C58" s="13" t="s">
        <v>4</v>
      </c>
      <c r="D58" s="38"/>
      <c r="E58" s="10">
        <v>20617.755000000001</v>
      </c>
      <c r="F58" s="9">
        <v>64212.397000000012</v>
      </c>
      <c r="G58" s="9">
        <v>26695.772999999997</v>
      </c>
      <c r="H58" s="9">
        <v>16284.374999999995</v>
      </c>
      <c r="I58" s="9">
        <v>29826.048999999999</v>
      </c>
      <c r="J58" s="9">
        <v>22678.760999999995</v>
      </c>
      <c r="K58" s="9">
        <v>26128.903999999999</v>
      </c>
      <c r="L58" s="9">
        <v>28593.987000000005</v>
      </c>
      <c r="M58" s="9">
        <v>10450.793</v>
      </c>
      <c r="N58" s="9">
        <v>13777.352999999999</v>
      </c>
      <c r="O58" s="9">
        <v>51330.645000000004</v>
      </c>
      <c r="P58" s="9"/>
      <c r="Q58" s="9">
        <f t="shared" si="5"/>
        <v>310596.79200000002</v>
      </c>
      <c r="R58" s="43">
        <f t="shared" si="8"/>
        <v>1.4235419078533566E-4</v>
      </c>
      <c r="S58" s="40"/>
      <c r="T58" s="10">
        <v>16516.843000000001</v>
      </c>
      <c r="U58" s="10">
        <v>18123.185000000001</v>
      </c>
      <c r="V58" s="16">
        <f t="shared" si="1"/>
        <v>2.7257261971875151</v>
      </c>
      <c r="W58" s="17">
        <f t="shared" si="7"/>
        <v>2.7257261971875151</v>
      </c>
      <c r="X58" s="16">
        <f t="shared" si="9"/>
        <v>1.8323192087924944</v>
      </c>
      <c r="Y58" s="17">
        <f t="shared" si="6"/>
        <v>1.8323192087924944</v>
      </c>
      <c r="Z58" s="38"/>
      <c r="AA58" s="10">
        <v>218706.92200000002</v>
      </c>
      <c r="AB58" s="16">
        <f t="shared" si="10"/>
        <v>0.42015071658317238</v>
      </c>
      <c r="AC58" s="17">
        <f t="shared" si="11"/>
        <v>0.42015071658317238</v>
      </c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</row>
    <row r="59" spans="1:49" s="41" customFormat="1" x14ac:dyDescent="0.25">
      <c r="A59" s="6">
        <v>56</v>
      </c>
      <c r="B59" s="42">
        <v>8409999900</v>
      </c>
      <c r="C59" s="13" t="s">
        <v>4</v>
      </c>
      <c r="D59" s="38"/>
      <c r="E59" s="10">
        <v>2287429.8180000009</v>
      </c>
      <c r="F59" s="9">
        <v>2908315.3900000011</v>
      </c>
      <c r="G59" s="9">
        <v>3184804.2349999985</v>
      </c>
      <c r="H59" s="9">
        <v>2631149.5520000015</v>
      </c>
      <c r="I59" s="9">
        <v>2813233.629999999</v>
      </c>
      <c r="J59" s="9">
        <v>2660481.1549999989</v>
      </c>
      <c r="K59" s="9">
        <v>3226683.9289999995</v>
      </c>
      <c r="L59" s="9">
        <v>2800326.2029999988</v>
      </c>
      <c r="M59" s="9">
        <v>3334668.2710000002</v>
      </c>
      <c r="N59" s="9">
        <v>3721333.8099999959</v>
      </c>
      <c r="O59" s="9">
        <v>3199239.7859999998</v>
      </c>
      <c r="P59" s="9"/>
      <c r="Q59" s="9">
        <f t="shared" si="5"/>
        <v>32767665.778999992</v>
      </c>
      <c r="R59" s="43">
        <f t="shared" si="8"/>
        <v>1.5018231565939288E-2</v>
      </c>
      <c r="S59" s="40"/>
      <c r="T59" s="10">
        <v>2089863.3000000005</v>
      </c>
      <c r="U59" s="10">
        <v>2216427.4840000002</v>
      </c>
      <c r="V59" s="16">
        <f t="shared" si="1"/>
        <v>-0.1402975520758232</v>
      </c>
      <c r="W59" s="17">
        <f t="shared" si="7"/>
        <v>-0.1402975520758232</v>
      </c>
      <c r="X59" s="16">
        <f t="shared" si="9"/>
        <v>0.44342181690795152</v>
      </c>
      <c r="Y59" s="17">
        <f t="shared" si="6"/>
        <v>0.44342181690795152</v>
      </c>
      <c r="Z59" s="38"/>
      <c r="AA59" s="10">
        <v>25135253.199999999</v>
      </c>
      <c r="AB59" s="16">
        <f t="shared" si="10"/>
        <v>0.30365369778729712</v>
      </c>
      <c r="AC59" s="17">
        <f t="shared" si="11"/>
        <v>0.30365369778729712</v>
      </c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</row>
    <row r="60" spans="1:49" s="41" customFormat="1" x14ac:dyDescent="0.25">
      <c r="A60" s="6">
        <v>57</v>
      </c>
      <c r="B60" s="42">
        <v>8413302000</v>
      </c>
      <c r="C60" s="13" t="s">
        <v>4</v>
      </c>
      <c r="D60" s="38"/>
      <c r="E60" s="10">
        <v>468445.755</v>
      </c>
      <c r="F60" s="9">
        <v>1283535.0759999999</v>
      </c>
      <c r="G60" s="9">
        <v>503809.85199999996</v>
      </c>
      <c r="H60" s="9">
        <v>450232.24599999987</v>
      </c>
      <c r="I60" s="9">
        <v>543684.63800000015</v>
      </c>
      <c r="J60" s="9">
        <v>760209.9650000002</v>
      </c>
      <c r="K60" s="9">
        <v>453832.39100000012</v>
      </c>
      <c r="L60" s="9">
        <v>606959.3400000002</v>
      </c>
      <c r="M60" s="9">
        <v>428752.98300000007</v>
      </c>
      <c r="N60" s="9">
        <v>937198.24599999993</v>
      </c>
      <c r="O60" s="9">
        <v>615468.25099999993</v>
      </c>
      <c r="P60" s="9"/>
      <c r="Q60" s="9">
        <f t="shared" si="5"/>
        <v>7052128.7430000007</v>
      </c>
      <c r="R60" s="43">
        <f t="shared" si="8"/>
        <v>3.2321650009951536E-3</v>
      </c>
      <c r="S60" s="40"/>
      <c r="T60" s="10">
        <v>299976.6590000001</v>
      </c>
      <c r="U60" s="10">
        <v>886743.71300000022</v>
      </c>
      <c r="V60" s="16">
        <f t="shared" si="1"/>
        <v>-0.34328915613442157</v>
      </c>
      <c r="W60" s="17">
        <f t="shared" si="7"/>
        <v>-0.34328915613442157</v>
      </c>
      <c r="X60" s="16">
        <f t="shared" si="9"/>
        <v>-0.30592318617318487</v>
      </c>
      <c r="Y60" s="17">
        <f t="shared" si="6"/>
        <v>-0.30592318617318487</v>
      </c>
      <c r="Z60" s="38"/>
      <c r="AA60" s="10">
        <v>5105481.4740000004</v>
      </c>
      <c r="AB60" s="16">
        <f t="shared" si="10"/>
        <v>0.38128573747910544</v>
      </c>
      <c r="AC60" s="17">
        <f t="shared" si="11"/>
        <v>0.38128573747910544</v>
      </c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</row>
    <row r="61" spans="1:49" s="41" customFormat="1" x14ac:dyDescent="0.25">
      <c r="A61" s="6">
        <v>58</v>
      </c>
      <c r="B61" s="42">
        <v>8413309100</v>
      </c>
      <c r="C61" s="13" t="s">
        <v>4</v>
      </c>
      <c r="D61" s="38"/>
      <c r="E61" s="10">
        <v>573669.96100000001</v>
      </c>
      <c r="F61" s="9">
        <v>602900.27700000012</v>
      </c>
      <c r="G61" s="9">
        <v>606712.17000000016</v>
      </c>
      <c r="H61" s="9">
        <v>516927.74800000002</v>
      </c>
      <c r="I61" s="9">
        <v>451997.20599999989</v>
      </c>
      <c r="J61" s="9">
        <v>496086.18900000013</v>
      </c>
      <c r="K61" s="9">
        <v>425629.44499999972</v>
      </c>
      <c r="L61" s="9">
        <v>361874.2579999998</v>
      </c>
      <c r="M61" s="9">
        <v>454016.90200000012</v>
      </c>
      <c r="N61" s="9">
        <v>422930.15799999988</v>
      </c>
      <c r="O61" s="9">
        <v>449531.14199999999</v>
      </c>
      <c r="P61" s="9"/>
      <c r="Q61" s="9">
        <f t="shared" si="5"/>
        <v>5362275.4560000002</v>
      </c>
      <c r="R61" s="43">
        <f t="shared" si="8"/>
        <v>2.457663449746599E-3</v>
      </c>
      <c r="S61" s="40"/>
      <c r="T61" s="10">
        <v>447694.60000000015</v>
      </c>
      <c r="U61" s="10">
        <v>573277.44800000009</v>
      </c>
      <c r="V61" s="16">
        <f t="shared" si="1"/>
        <v>6.2896871970052615E-2</v>
      </c>
      <c r="W61" s="17">
        <f t="shared" si="7"/>
        <v>6.2896871970052615E-2</v>
      </c>
      <c r="X61" s="16">
        <f t="shared" si="9"/>
        <v>-0.21585762082864993</v>
      </c>
      <c r="Y61" s="17">
        <f t="shared" si="6"/>
        <v>-0.21585762082864993</v>
      </c>
      <c r="Z61" s="38"/>
      <c r="AA61" s="10">
        <v>4744934.0950000007</v>
      </c>
      <c r="AB61" s="16">
        <f t="shared" si="10"/>
        <v>0.13010536050448546</v>
      </c>
      <c r="AC61" s="17">
        <f t="shared" si="11"/>
        <v>0.13010536050448546</v>
      </c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</row>
    <row r="62" spans="1:49" s="41" customFormat="1" x14ac:dyDescent="0.25">
      <c r="A62" s="6">
        <v>59</v>
      </c>
      <c r="B62" s="42">
        <v>8413309200</v>
      </c>
      <c r="C62" s="13" t="s">
        <v>4</v>
      </c>
      <c r="D62" s="38"/>
      <c r="E62" s="10">
        <v>921087.01699999999</v>
      </c>
      <c r="F62" s="9">
        <v>882548.40200000035</v>
      </c>
      <c r="G62" s="9">
        <v>1312751.017</v>
      </c>
      <c r="H62" s="9">
        <v>1025729.6</v>
      </c>
      <c r="I62" s="9">
        <v>925732.3520000003</v>
      </c>
      <c r="J62" s="9">
        <v>858894.37700000009</v>
      </c>
      <c r="K62" s="9">
        <v>1147900.0069999998</v>
      </c>
      <c r="L62" s="9">
        <v>901350.42300000018</v>
      </c>
      <c r="M62" s="9">
        <v>842038.79899999988</v>
      </c>
      <c r="N62" s="9">
        <v>1127851.3460000001</v>
      </c>
      <c r="O62" s="9">
        <v>881182.44500000065</v>
      </c>
      <c r="P62" s="9"/>
      <c r="Q62" s="9">
        <f t="shared" si="5"/>
        <v>10827065.785000002</v>
      </c>
      <c r="R62" s="43">
        <f t="shared" si="8"/>
        <v>4.9623120009664179E-3</v>
      </c>
      <c r="S62" s="40"/>
      <c r="T62" s="10">
        <v>919191.72300000186</v>
      </c>
      <c r="U62" s="10">
        <v>1146948.9850000001</v>
      </c>
      <c r="V62" s="16">
        <f t="shared" si="1"/>
        <v>-0.21870692611648437</v>
      </c>
      <c r="W62" s="17">
        <f t="shared" si="7"/>
        <v>-0.21870692611648437</v>
      </c>
      <c r="X62" s="16">
        <f t="shared" si="9"/>
        <v>-0.23171609502753904</v>
      </c>
      <c r="Y62" s="17">
        <f t="shared" si="6"/>
        <v>-0.23171609502753904</v>
      </c>
      <c r="Z62" s="38"/>
      <c r="AA62" s="10">
        <v>8740279.5319999997</v>
      </c>
      <c r="AB62" s="16">
        <f t="shared" si="10"/>
        <v>0.23875509305621628</v>
      </c>
      <c r="AC62" s="17">
        <f t="shared" si="11"/>
        <v>0.23875509305621628</v>
      </c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</row>
    <row r="63" spans="1:49" s="41" customFormat="1" x14ac:dyDescent="0.25">
      <c r="A63" s="6">
        <v>60</v>
      </c>
      <c r="B63" s="42">
        <v>8413309900</v>
      </c>
      <c r="C63" s="13" t="s">
        <v>4</v>
      </c>
      <c r="D63" s="38"/>
      <c r="E63" s="10">
        <v>739792.76000000036</v>
      </c>
      <c r="F63" s="9">
        <v>997404.1880000002</v>
      </c>
      <c r="G63" s="9">
        <v>1006356.2009999998</v>
      </c>
      <c r="H63" s="9">
        <v>908604.23399999971</v>
      </c>
      <c r="I63" s="9">
        <v>949043.04700000037</v>
      </c>
      <c r="J63" s="9">
        <v>708152.25900000031</v>
      </c>
      <c r="K63" s="9">
        <v>1268594.0969999994</v>
      </c>
      <c r="L63" s="9">
        <v>1225422.1680000005</v>
      </c>
      <c r="M63" s="9">
        <v>1070441.4530000002</v>
      </c>
      <c r="N63" s="9">
        <v>1428483.8109999993</v>
      </c>
      <c r="O63" s="9">
        <v>884762.42400000023</v>
      </c>
      <c r="P63" s="9"/>
      <c r="Q63" s="9">
        <f t="shared" si="5"/>
        <v>11187056.642000001</v>
      </c>
      <c r="R63" s="43">
        <f t="shared" si="8"/>
        <v>5.1273047132490172E-3</v>
      </c>
      <c r="S63" s="40"/>
      <c r="T63" s="10">
        <v>1196492.6839999997</v>
      </c>
      <c r="U63" s="10">
        <v>934630.90700000047</v>
      </c>
      <c r="V63" s="16">
        <f t="shared" si="1"/>
        <v>-0.38062831571004713</v>
      </c>
      <c r="W63" s="17">
        <f t="shared" si="7"/>
        <v>-0.38062831571004713</v>
      </c>
      <c r="X63" s="16">
        <f t="shared" si="9"/>
        <v>-5.3356338450297164E-2</v>
      </c>
      <c r="Y63" s="17">
        <f t="shared" si="6"/>
        <v>-5.3356338450297164E-2</v>
      </c>
      <c r="Z63" s="38"/>
      <c r="AA63" s="10">
        <v>9880735.5519999992</v>
      </c>
      <c r="AB63" s="16">
        <f t="shared" si="10"/>
        <v>0.13220889104107073</v>
      </c>
      <c r="AC63" s="17">
        <f t="shared" si="11"/>
        <v>0.13220889104107073</v>
      </c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</row>
    <row r="64" spans="1:49" s="41" customFormat="1" x14ac:dyDescent="0.25">
      <c r="A64" s="6">
        <v>61</v>
      </c>
      <c r="B64" s="42">
        <v>8414304000</v>
      </c>
      <c r="C64" s="13" t="s">
        <v>4</v>
      </c>
      <c r="D64" s="38"/>
      <c r="E64" s="10">
        <v>81998.653999999995</v>
      </c>
      <c r="F64" s="9">
        <v>96075.195000000022</v>
      </c>
      <c r="G64" s="9">
        <v>56867.080999999998</v>
      </c>
      <c r="H64" s="9">
        <v>69597.77800000002</v>
      </c>
      <c r="I64" s="9">
        <v>83577.457999999999</v>
      </c>
      <c r="J64" s="9">
        <v>44464.67</v>
      </c>
      <c r="K64" s="9">
        <v>43017.566999999995</v>
      </c>
      <c r="L64" s="9">
        <v>65915.994000000006</v>
      </c>
      <c r="M64" s="9">
        <v>49362.813999999991</v>
      </c>
      <c r="N64" s="9">
        <v>112973.64000000001</v>
      </c>
      <c r="O64" s="9">
        <v>51963.822999999997</v>
      </c>
      <c r="P64" s="9"/>
      <c r="Q64" s="9">
        <f t="shared" si="5"/>
        <v>755814.674</v>
      </c>
      <c r="R64" s="43">
        <f t="shared" si="8"/>
        <v>3.4640855627688608E-4</v>
      </c>
      <c r="S64" s="40"/>
      <c r="T64" s="10">
        <v>37048.503999999994</v>
      </c>
      <c r="U64" s="10">
        <v>62174.118000000009</v>
      </c>
      <c r="V64" s="16">
        <f t="shared" si="1"/>
        <v>-0.54003586146290417</v>
      </c>
      <c r="W64" s="17">
        <f t="shared" si="7"/>
        <v>-0.54003586146290417</v>
      </c>
      <c r="X64" s="16">
        <f t="shared" si="9"/>
        <v>-0.16422098661697157</v>
      </c>
      <c r="Y64" s="17">
        <f t="shared" si="6"/>
        <v>-0.16422098661697157</v>
      </c>
      <c r="Z64" s="38"/>
      <c r="AA64" s="10">
        <v>597988.51399999997</v>
      </c>
      <c r="AB64" s="16">
        <f t="shared" si="10"/>
        <v>0.26392841384909954</v>
      </c>
      <c r="AC64" s="17">
        <f t="shared" si="11"/>
        <v>0.26392841384909954</v>
      </c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</row>
    <row r="65" spans="1:49" s="41" customFormat="1" x14ac:dyDescent="0.25">
      <c r="A65" s="6">
        <v>62</v>
      </c>
      <c r="B65" s="42">
        <v>8414801000</v>
      </c>
      <c r="C65" s="13" t="s">
        <v>4</v>
      </c>
      <c r="D65" s="38"/>
      <c r="E65" s="10">
        <v>1993825.4869999997</v>
      </c>
      <c r="F65" s="9">
        <v>2614079.5699999989</v>
      </c>
      <c r="G65" s="9">
        <v>2423995.3119999995</v>
      </c>
      <c r="H65" s="9">
        <v>2426895.7700000005</v>
      </c>
      <c r="I65" s="9">
        <v>2097665.1629999992</v>
      </c>
      <c r="J65" s="9">
        <v>2382828.5550000002</v>
      </c>
      <c r="K65" s="9">
        <v>1936414.0009999992</v>
      </c>
      <c r="L65" s="9">
        <v>2609507.2079999996</v>
      </c>
      <c r="M65" s="9">
        <v>1918473.3730000008</v>
      </c>
      <c r="N65" s="9">
        <v>2295380.3039999995</v>
      </c>
      <c r="O65" s="9">
        <v>2198096.5819999999</v>
      </c>
      <c r="P65" s="9"/>
      <c r="Q65" s="9">
        <f t="shared" si="5"/>
        <v>24897161.324999992</v>
      </c>
      <c r="R65" s="43">
        <f t="shared" si="8"/>
        <v>1.1410984738285158E-2</v>
      </c>
      <c r="S65" s="40"/>
      <c r="T65" s="10">
        <v>1895159.8870000001</v>
      </c>
      <c r="U65" s="10">
        <v>1870340.8920000007</v>
      </c>
      <c r="V65" s="16">
        <f t="shared" si="1"/>
        <v>-4.2382398171871574E-2</v>
      </c>
      <c r="W65" s="17">
        <f t="shared" si="7"/>
        <v>-4.2382398171871574E-2</v>
      </c>
      <c r="X65" s="16">
        <f t="shared" si="9"/>
        <v>0.17523847732886927</v>
      </c>
      <c r="Y65" s="17">
        <f t="shared" si="6"/>
        <v>0.17523847732886927</v>
      </c>
      <c r="Z65" s="38"/>
      <c r="AA65" s="10">
        <v>17228482.936000001</v>
      </c>
      <c r="AB65" s="16">
        <f t="shared" si="10"/>
        <v>0.44511628896679023</v>
      </c>
      <c r="AC65" s="17">
        <f t="shared" si="11"/>
        <v>0.44511628896679023</v>
      </c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</row>
    <row r="66" spans="1:49" s="41" customFormat="1" x14ac:dyDescent="0.25">
      <c r="A66" s="6">
        <v>63</v>
      </c>
      <c r="B66" s="42">
        <v>8415200000</v>
      </c>
      <c r="C66" s="13" t="s">
        <v>4</v>
      </c>
      <c r="D66" s="38"/>
      <c r="E66" s="10">
        <v>111950.79700000001</v>
      </c>
      <c r="F66" s="9">
        <v>370707.78800000006</v>
      </c>
      <c r="G66" s="9">
        <v>156971.03899999999</v>
      </c>
      <c r="H66" s="9">
        <v>208736.30900000007</v>
      </c>
      <c r="I66" s="9">
        <v>306745.53399999993</v>
      </c>
      <c r="J66" s="9">
        <v>234927.01500000001</v>
      </c>
      <c r="K66" s="9">
        <v>409299.69900000002</v>
      </c>
      <c r="L66" s="9">
        <v>637484.26900000009</v>
      </c>
      <c r="M66" s="9">
        <v>491907.97199999995</v>
      </c>
      <c r="N66" s="9">
        <v>384060.57699999993</v>
      </c>
      <c r="O66" s="9">
        <v>165006.58499999999</v>
      </c>
      <c r="P66" s="9"/>
      <c r="Q66" s="9">
        <f t="shared" si="5"/>
        <v>3477797.5840000003</v>
      </c>
      <c r="R66" s="43">
        <f t="shared" si="8"/>
        <v>1.5939606381559649E-3</v>
      </c>
      <c r="S66" s="40"/>
      <c r="T66" s="10">
        <v>113574.70799999981</v>
      </c>
      <c r="U66" s="10">
        <v>461345.58799999993</v>
      </c>
      <c r="V66" s="16">
        <f t="shared" si="1"/>
        <v>-0.5703631278979201</v>
      </c>
      <c r="W66" s="17">
        <f t="shared" si="7"/>
        <v>-0.5703631278979201</v>
      </c>
      <c r="X66" s="16">
        <f t="shared" si="9"/>
        <v>-0.64233626744903427</v>
      </c>
      <c r="Y66" s="17">
        <f t="shared" si="6"/>
        <v>-0.64233626744903427</v>
      </c>
      <c r="Z66" s="38"/>
      <c r="AA66" s="10">
        <v>3584015.852</v>
      </c>
      <c r="AB66" s="16">
        <f t="shared" si="10"/>
        <v>-2.963666244409225E-2</v>
      </c>
      <c r="AC66" s="17">
        <f t="shared" si="11"/>
        <v>-2.963666244409225E-2</v>
      </c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</row>
    <row r="67" spans="1:49" s="41" customFormat="1" x14ac:dyDescent="0.25">
      <c r="A67" s="6">
        <v>64</v>
      </c>
      <c r="B67" s="42">
        <v>8415900000</v>
      </c>
      <c r="C67" s="13" t="s">
        <v>4</v>
      </c>
      <c r="D67" s="38"/>
      <c r="E67" s="10">
        <v>2396083.8300000005</v>
      </c>
      <c r="F67" s="9">
        <v>2399721.6410000012</v>
      </c>
      <c r="G67" s="9">
        <v>1332195.6959999993</v>
      </c>
      <c r="H67" s="9">
        <v>2817469.5650000004</v>
      </c>
      <c r="I67" s="9">
        <v>2909008.8490000004</v>
      </c>
      <c r="J67" s="9">
        <v>2185524.2539999997</v>
      </c>
      <c r="K67" s="9">
        <v>1932872.3740000001</v>
      </c>
      <c r="L67" s="9">
        <v>1397400.6679999987</v>
      </c>
      <c r="M67" s="9">
        <v>1336954.9030000002</v>
      </c>
      <c r="N67" s="9">
        <v>3144025.5209999979</v>
      </c>
      <c r="O67" s="9">
        <v>2466776.9189999993</v>
      </c>
      <c r="P67" s="9"/>
      <c r="Q67" s="9">
        <f t="shared" si="5"/>
        <v>24318034.219999999</v>
      </c>
      <c r="R67" s="43">
        <f t="shared" si="8"/>
        <v>1.1145556464337859E-2</v>
      </c>
      <c r="S67" s="40"/>
      <c r="T67" s="10">
        <v>1961092.8779999993</v>
      </c>
      <c r="U67" s="10">
        <v>2705914.3350000009</v>
      </c>
      <c r="V67" s="16">
        <f t="shared" si="1"/>
        <v>-0.21540811214044819</v>
      </c>
      <c r="W67" s="17">
        <f t="shared" si="7"/>
        <v>-0.21540811214044819</v>
      </c>
      <c r="X67" s="16">
        <f t="shared" si="9"/>
        <v>-8.8375826576195554E-2</v>
      </c>
      <c r="Y67" s="17">
        <f t="shared" si="6"/>
        <v>-8.8375826576195554E-2</v>
      </c>
      <c r="Z67" s="38"/>
      <c r="AA67" s="10">
        <v>20415850.706</v>
      </c>
      <c r="AB67" s="16">
        <f t="shared" si="10"/>
        <v>0.19113499457816807</v>
      </c>
      <c r="AC67" s="17">
        <f t="shared" si="11"/>
        <v>0.19113499457816807</v>
      </c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</row>
    <row r="68" spans="1:49" s="41" customFormat="1" x14ac:dyDescent="0.25">
      <c r="A68" s="6">
        <v>65</v>
      </c>
      <c r="B68" s="42">
        <v>8421230000</v>
      </c>
      <c r="C68" s="13" t="s">
        <v>17</v>
      </c>
      <c r="D68" s="38"/>
      <c r="E68" s="10">
        <v>6541877.5140000023</v>
      </c>
      <c r="F68" s="9">
        <v>4715014.8219999988</v>
      </c>
      <c r="G68" s="9">
        <v>4608039.6880000029</v>
      </c>
      <c r="H68" s="9">
        <v>5729095.7910000058</v>
      </c>
      <c r="I68" s="9">
        <v>5811785.780999992</v>
      </c>
      <c r="J68" s="9">
        <v>5354140.3900000025</v>
      </c>
      <c r="K68" s="9">
        <v>5018551.4309999989</v>
      </c>
      <c r="L68" s="9">
        <v>6407919.9799999986</v>
      </c>
      <c r="M68" s="9">
        <v>5195999.7619999973</v>
      </c>
      <c r="N68" s="9">
        <v>7424660.2449999982</v>
      </c>
      <c r="O68" s="9">
        <v>6369461.4810000081</v>
      </c>
      <c r="P68" s="9"/>
      <c r="Q68" s="9">
        <f t="shared" si="5"/>
        <v>63176546.884999998</v>
      </c>
      <c r="R68" s="43">
        <f t="shared" ref="R68:R99" si="12">+Q68/$Q$152</f>
        <v>2.8955373783854127E-2</v>
      </c>
      <c r="S68" s="40"/>
      <c r="T68" s="10">
        <v>4700851.9439999973</v>
      </c>
      <c r="U68" s="10">
        <v>5728068.1280000014</v>
      </c>
      <c r="V68" s="16">
        <f t="shared" ref="V68:V131" si="13">+W68</f>
        <v>-0.14212081484948683</v>
      </c>
      <c r="W68" s="17">
        <f t="shared" si="7"/>
        <v>-0.14212081484948683</v>
      </c>
      <c r="X68" s="16">
        <f t="shared" ref="X68:X99" si="14">+Y68</f>
        <v>0.11197376474360371</v>
      </c>
      <c r="Y68" s="17">
        <f t="shared" si="6"/>
        <v>0.11197376474360371</v>
      </c>
      <c r="Z68" s="38"/>
      <c r="AA68" s="10">
        <v>52790692.191999994</v>
      </c>
      <c r="AB68" s="16">
        <f t="shared" ref="AB68:AB99" si="15">+AC68</f>
        <v>0.19673647496847743</v>
      </c>
      <c r="AC68" s="17">
        <f t="shared" ref="AC68:AC99" si="16">IFERROR((Q68-AA68)/AA68,0)</f>
        <v>0.19673647496847743</v>
      </c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</row>
    <row r="69" spans="1:49" s="41" customFormat="1" x14ac:dyDescent="0.25">
      <c r="A69" s="6">
        <v>66</v>
      </c>
      <c r="B69" s="42">
        <v>8421299000</v>
      </c>
      <c r="C69" s="13" t="s">
        <v>17</v>
      </c>
      <c r="D69" s="38"/>
      <c r="E69" s="10">
        <v>1365814.5709999984</v>
      </c>
      <c r="F69" s="9">
        <v>1943404.0429999991</v>
      </c>
      <c r="G69" s="9">
        <v>1444558.926</v>
      </c>
      <c r="H69" s="9">
        <v>1715836.5350000006</v>
      </c>
      <c r="I69" s="9">
        <v>2028793.946</v>
      </c>
      <c r="J69" s="9">
        <v>3240613.9450000036</v>
      </c>
      <c r="K69" s="9">
        <v>1601015.611999999</v>
      </c>
      <c r="L69" s="9">
        <v>1851630.6679999996</v>
      </c>
      <c r="M69" s="9">
        <v>2032548.0320000001</v>
      </c>
      <c r="N69" s="9">
        <v>2227618.827000001</v>
      </c>
      <c r="O69" s="9">
        <v>1825806.0049999994</v>
      </c>
      <c r="P69" s="9"/>
      <c r="Q69" s="9">
        <f t="shared" ref="Q69:Q132" si="17">SUM(E69:P69)</f>
        <v>21277641.109999999</v>
      </c>
      <c r="R69" s="43">
        <f t="shared" si="12"/>
        <v>9.7520691135626458E-3</v>
      </c>
      <c r="S69" s="40"/>
      <c r="T69" s="10">
        <v>1467047.015999998</v>
      </c>
      <c r="U69" s="10">
        <v>1503291.03</v>
      </c>
      <c r="V69" s="16">
        <f t="shared" si="13"/>
        <v>-0.18037772761201457</v>
      </c>
      <c r="W69" s="17">
        <f t="shared" si="7"/>
        <v>-0.18037772761201457</v>
      </c>
      <c r="X69" s="16">
        <f t="shared" si="14"/>
        <v>0.21453927986252894</v>
      </c>
      <c r="Y69" s="17">
        <f t="shared" ref="Y69:Y132" si="18">IFERROR((O69-U69)/U69,0)</f>
        <v>0.21453927986252894</v>
      </c>
      <c r="Z69" s="38"/>
      <c r="AA69" s="10">
        <v>18919864.243000004</v>
      </c>
      <c r="AB69" s="16">
        <f t="shared" si="15"/>
        <v>0.12461912182442474</v>
      </c>
      <c r="AC69" s="17">
        <f t="shared" si="16"/>
        <v>0.12461912182442474</v>
      </c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</row>
    <row r="70" spans="1:49" s="41" customFormat="1" x14ac:dyDescent="0.25">
      <c r="A70" s="6">
        <v>67</v>
      </c>
      <c r="B70" s="42">
        <v>8421310000</v>
      </c>
      <c r="C70" s="13" t="s">
        <v>17</v>
      </c>
      <c r="D70" s="38"/>
      <c r="E70" s="10">
        <v>2777807.6460000006</v>
      </c>
      <c r="F70" s="9">
        <v>3986947.2409999995</v>
      </c>
      <c r="G70" s="9">
        <v>2532412.6409999994</v>
      </c>
      <c r="H70" s="9">
        <v>2904682.6210000012</v>
      </c>
      <c r="I70" s="9">
        <v>3233764.253</v>
      </c>
      <c r="J70" s="9">
        <v>2540365.2679999983</v>
      </c>
      <c r="K70" s="9">
        <v>2784821.6890000021</v>
      </c>
      <c r="L70" s="9">
        <v>2906118.0829999987</v>
      </c>
      <c r="M70" s="9">
        <v>2917040.4599999972</v>
      </c>
      <c r="N70" s="9">
        <v>3486112.2019999996</v>
      </c>
      <c r="O70" s="9">
        <v>3528465.8570000026</v>
      </c>
      <c r="P70" s="9"/>
      <c r="Q70" s="9">
        <f t="shared" si="17"/>
        <v>33598537.961000003</v>
      </c>
      <c r="R70" s="43">
        <f t="shared" si="12"/>
        <v>1.5399040834293411E-2</v>
      </c>
      <c r="S70" s="40"/>
      <c r="T70" s="10">
        <v>3135121.4469999969</v>
      </c>
      <c r="U70" s="10">
        <v>3184748.4619999975</v>
      </c>
      <c r="V70" s="16">
        <f t="shared" si="13"/>
        <v>1.2149251815734605E-2</v>
      </c>
      <c r="W70" s="17">
        <f t="shared" ref="W70:W133" si="19">IFERROR((O70-N70)/N70,0)</f>
        <v>1.2149251815734605E-2</v>
      </c>
      <c r="X70" s="16">
        <f t="shared" si="14"/>
        <v>0.10792607300111648</v>
      </c>
      <c r="Y70" s="17">
        <f t="shared" si="18"/>
        <v>0.10792607300111648</v>
      </c>
      <c r="Z70" s="38"/>
      <c r="AA70" s="10">
        <v>28804854.597999994</v>
      </c>
      <c r="AB70" s="16">
        <f t="shared" si="15"/>
        <v>0.16641928695355571</v>
      </c>
      <c r="AC70" s="17">
        <f t="shared" si="16"/>
        <v>0.16641928695355571</v>
      </c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</row>
    <row r="71" spans="1:49" s="41" customFormat="1" x14ac:dyDescent="0.25">
      <c r="A71" s="6">
        <v>68</v>
      </c>
      <c r="B71" s="42">
        <v>8421399000</v>
      </c>
      <c r="C71" s="13" t="s">
        <v>17</v>
      </c>
      <c r="D71" s="38"/>
      <c r="E71" s="10">
        <v>2729650.9480000003</v>
      </c>
      <c r="F71" s="9">
        <v>2251076.4200000023</v>
      </c>
      <c r="G71" s="9">
        <v>3309111.2230000044</v>
      </c>
      <c r="H71" s="9">
        <v>6851898.3500000061</v>
      </c>
      <c r="I71" s="9">
        <v>3098221.5189999999</v>
      </c>
      <c r="J71" s="9">
        <v>3009216.3299999977</v>
      </c>
      <c r="K71" s="9">
        <v>2781499.0489999964</v>
      </c>
      <c r="L71" s="9">
        <v>2761008.781</v>
      </c>
      <c r="M71" s="9">
        <v>2269825.5839999998</v>
      </c>
      <c r="N71" s="9">
        <v>4118689.8580000005</v>
      </c>
      <c r="O71" s="9">
        <v>3302363.7179999962</v>
      </c>
      <c r="P71" s="9"/>
      <c r="Q71" s="9">
        <f t="shared" si="17"/>
        <v>36482561.780000001</v>
      </c>
      <c r="R71" s="43">
        <f t="shared" si="12"/>
        <v>1.6720860272014384E-2</v>
      </c>
      <c r="S71" s="40"/>
      <c r="T71" s="10">
        <v>3167388.5839999989</v>
      </c>
      <c r="U71" s="10">
        <v>2627080.095999998</v>
      </c>
      <c r="V71" s="16">
        <f t="shared" si="13"/>
        <v>-0.19820043949519547</v>
      </c>
      <c r="W71" s="17">
        <f t="shared" si="19"/>
        <v>-0.19820043949519547</v>
      </c>
      <c r="X71" s="16">
        <f t="shared" si="14"/>
        <v>0.25704721490151272</v>
      </c>
      <c r="Y71" s="17">
        <f t="shared" si="18"/>
        <v>0.25704721490151272</v>
      </c>
      <c r="Z71" s="38"/>
      <c r="AA71" s="10">
        <v>32139921.379000008</v>
      </c>
      <c r="AB71" s="16">
        <f t="shared" si="15"/>
        <v>0.13511670889890362</v>
      </c>
      <c r="AC71" s="17">
        <f t="shared" si="16"/>
        <v>0.13511670889890362</v>
      </c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</row>
    <row r="72" spans="1:49" s="41" customFormat="1" x14ac:dyDescent="0.25">
      <c r="A72" s="6">
        <v>69</v>
      </c>
      <c r="B72" s="42">
        <v>8421991000</v>
      </c>
      <c r="C72" s="13" t="s">
        <v>17</v>
      </c>
      <c r="D72" s="38"/>
      <c r="E72" s="10">
        <v>2677235.6710000006</v>
      </c>
      <c r="F72" s="9">
        <v>2961333.3210000009</v>
      </c>
      <c r="G72" s="9">
        <v>2350260.9489999996</v>
      </c>
      <c r="H72" s="9">
        <v>2756678.8280000002</v>
      </c>
      <c r="I72" s="9">
        <v>2896516.1219999986</v>
      </c>
      <c r="J72" s="9">
        <v>2557179.0720000002</v>
      </c>
      <c r="K72" s="9">
        <v>2076781.3479999998</v>
      </c>
      <c r="L72" s="9">
        <v>3585328.1119999983</v>
      </c>
      <c r="M72" s="9">
        <v>2803639.1230000025</v>
      </c>
      <c r="N72" s="9">
        <v>4231821.5210000044</v>
      </c>
      <c r="O72" s="9">
        <v>3573066.3139999979</v>
      </c>
      <c r="P72" s="9"/>
      <c r="Q72" s="9">
        <f t="shared" si="17"/>
        <v>32469840.381000008</v>
      </c>
      <c r="R72" s="43">
        <f t="shared" si="12"/>
        <v>1.4881730820858804E-2</v>
      </c>
      <c r="S72" s="40"/>
      <c r="T72" s="10">
        <v>2045709.7100000053</v>
      </c>
      <c r="U72" s="10">
        <v>2781623.4290000019</v>
      </c>
      <c r="V72" s="16">
        <f t="shared" si="13"/>
        <v>-0.1556670581996423</v>
      </c>
      <c r="W72" s="17">
        <f t="shared" si="19"/>
        <v>-0.1556670581996423</v>
      </c>
      <c r="X72" s="16">
        <f t="shared" si="14"/>
        <v>0.28452553165491601</v>
      </c>
      <c r="Y72" s="17">
        <f t="shared" si="18"/>
        <v>0.28452553165491601</v>
      </c>
      <c r="Z72" s="38"/>
      <c r="AA72" s="10">
        <v>28082678.548000004</v>
      </c>
      <c r="AB72" s="16">
        <f t="shared" si="15"/>
        <v>0.15622305491626437</v>
      </c>
      <c r="AC72" s="17">
        <f t="shared" si="16"/>
        <v>0.15622305491626437</v>
      </c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</row>
    <row r="73" spans="1:49" s="41" customFormat="1" x14ac:dyDescent="0.25">
      <c r="A73" s="6">
        <v>70</v>
      </c>
      <c r="B73" s="42">
        <v>8482100000</v>
      </c>
      <c r="C73" s="13" t="s">
        <v>26</v>
      </c>
      <c r="D73" s="38"/>
      <c r="E73" s="10">
        <v>2541355.6950000022</v>
      </c>
      <c r="F73" s="9">
        <v>2878056.8140000007</v>
      </c>
      <c r="G73" s="9">
        <v>2608320.5210000002</v>
      </c>
      <c r="H73" s="9">
        <v>3008303.1120000025</v>
      </c>
      <c r="I73" s="9">
        <v>2936609.745000002</v>
      </c>
      <c r="J73" s="9">
        <v>3100508.4490000014</v>
      </c>
      <c r="K73" s="9">
        <v>3368994.8059999999</v>
      </c>
      <c r="L73" s="9">
        <v>3779760.0659999987</v>
      </c>
      <c r="M73" s="9">
        <v>3120980.5549999983</v>
      </c>
      <c r="N73" s="9">
        <v>3550349.2800000021</v>
      </c>
      <c r="O73" s="9">
        <v>3053709.2349999975</v>
      </c>
      <c r="P73" s="9"/>
      <c r="Q73" s="9">
        <f t="shared" si="17"/>
        <v>33946948.278000005</v>
      </c>
      <c r="R73" s="43">
        <f t="shared" si="12"/>
        <v>1.5558725898709007E-2</v>
      </c>
      <c r="S73" s="40"/>
      <c r="T73" s="10">
        <v>2910571.7749999999</v>
      </c>
      <c r="U73" s="10">
        <v>2405865.8110000021</v>
      </c>
      <c r="V73" s="16">
        <f t="shared" si="13"/>
        <v>-0.13988484113315305</v>
      </c>
      <c r="W73" s="17">
        <f t="shared" si="19"/>
        <v>-0.13988484113315305</v>
      </c>
      <c r="X73" s="16">
        <f t="shared" si="14"/>
        <v>0.26927662425641197</v>
      </c>
      <c r="Y73" s="17">
        <f t="shared" si="18"/>
        <v>0.26927662425641197</v>
      </c>
      <c r="Z73" s="38"/>
      <c r="AA73" s="10">
        <v>34057022.443000011</v>
      </c>
      <c r="AB73" s="16">
        <f t="shared" si="15"/>
        <v>-3.2320548628181939E-3</v>
      </c>
      <c r="AC73" s="17">
        <f t="shared" si="16"/>
        <v>-3.2320548628181939E-3</v>
      </c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</row>
    <row r="74" spans="1:49" s="41" customFormat="1" x14ac:dyDescent="0.25">
      <c r="A74" s="6">
        <v>71</v>
      </c>
      <c r="B74" s="42">
        <v>8482200000</v>
      </c>
      <c r="C74" s="13" t="s">
        <v>26</v>
      </c>
      <c r="D74" s="38"/>
      <c r="E74" s="10">
        <v>1894489.737</v>
      </c>
      <c r="F74" s="9">
        <v>2086271.8470000005</v>
      </c>
      <c r="G74" s="9">
        <v>2462431.4539999999</v>
      </c>
      <c r="H74" s="9">
        <v>2671172.7240000009</v>
      </c>
      <c r="I74" s="9">
        <v>2374171.6920000007</v>
      </c>
      <c r="J74" s="9">
        <v>1953769.3839999996</v>
      </c>
      <c r="K74" s="9">
        <v>1707411.122999999</v>
      </c>
      <c r="L74" s="9">
        <v>2109209.3419999997</v>
      </c>
      <c r="M74" s="9">
        <v>1862325.9880000006</v>
      </c>
      <c r="N74" s="9">
        <v>1784359.2789999996</v>
      </c>
      <c r="O74" s="9">
        <v>2565627.6800000002</v>
      </c>
      <c r="P74" s="9"/>
      <c r="Q74" s="9">
        <f t="shared" si="17"/>
        <v>23471240.250000004</v>
      </c>
      <c r="R74" s="43">
        <f t="shared" si="12"/>
        <v>1.0757449846799931E-2</v>
      </c>
      <c r="S74" s="40"/>
      <c r="T74" s="10">
        <v>1912089.7110000011</v>
      </c>
      <c r="U74" s="10">
        <v>1448381.4569999992</v>
      </c>
      <c r="V74" s="16">
        <f t="shared" si="13"/>
        <v>0.43784254112649512</v>
      </c>
      <c r="W74" s="17">
        <f t="shared" si="19"/>
        <v>0.43784254112649512</v>
      </c>
      <c r="X74" s="16">
        <f t="shared" si="14"/>
        <v>0.77137567427446119</v>
      </c>
      <c r="Y74" s="17">
        <f t="shared" si="18"/>
        <v>0.77137567427446119</v>
      </c>
      <c r="Z74" s="38"/>
      <c r="AA74" s="10">
        <v>20004841.252</v>
      </c>
      <c r="AB74" s="16">
        <f t="shared" si="15"/>
        <v>0.17327800577539937</v>
      </c>
      <c r="AC74" s="17">
        <f t="shared" si="16"/>
        <v>0.17327800577539937</v>
      </c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</row>
    <row r="75" spans="1:49" s="41" customFormat="1" x14ac:dyDescent="0.25">
      <c r="A75" s="6">
        <v>72</v>
      </c>
      <c r="B75" s="42">
        <v>8482300000</v>
      </c>
      <c r="C75" s="13" t="s">
        <v>26</v>
      </c>
      <c r="D75" s="38"/>
      <c r="E75" s="10">
        <v>933931.12699999998</v>
      </c>
      <c r="F75" s="9">
        <v>1078423.4759999998</v>
      </c>
      <c r="G75" s="9">
        <v>978444.9650000002</v>
      </c>
      <c r="H75" s="9">
        <v>2039566.5240000004</v>
      </c>
      <c r="I75" s="9">
        <v>1192719.5770000003</v>
      </c>
      <c r="J75" s="9">
        <v>1154001.5190000006</v>
      </c>
      <c r="K75" s="9">
        <v>781332.08099999989</v>
      </c>
      <c r="L75" s="9">
        <v>1349890.1289999997</v>
      </c>
      <c r="M75" s="9">
        <v>1243918.0399999998</v>
      </c>
      <c r="N75" s="9">
        <v>696904.65499999991</v>
      </c>
      <c r="O75" s="9">
        <v>957565.87300000014</v>
      </c>
      <c r="P75" s="9"/>
      <c r="Q75" s="9">
        <f t="shared" si="17"/>
        <v>12406697.966</v>
      </c>
      <c r="R75" s="43">
        <f t="shared" si="12"/>
        <v>5.6862964935838747E-3</v>
      </c>
      <c r="S75" s="40"/>
      <c r="T75" s="10">
        <v>805399.14599999948</v>
      </c>
      <c r="U75" s="10">
        <v>978485.37900000019</v>
      </c>
      <c r="V75" s="16">
        <f t="shared" si="13"/>
        <v>0.37402708696213294</v>
      </c>
      <c r="W75" s="17">
        <f t="shared" si="19"/>
        <v>0.37402708696213294</v>
      </c>
      <c r="X75" s="16">
        <f t="shared" si="14"/>
        <v>-2.1379477352415348E-2</v>
      </c>
      <c r="Y75" s="17">
        <f t="shared" si="18"/>
        <v>-2.1379477352415348E-2</v>
      </c>
      <c r="Z75" s="38"/>
      <c r="AA75" s="10">
        <v>12199535.796</v>
      </c>
      <c r="AB75" s="16">
        <f t="shared" si="15"/>
        <v>1.6981151862181881E-2</v>
      </c>
      <c r="AC75" s="17">
        <f t="shared" si="16"/>
        <v>1.6981151862181881E-2</v>
      </c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</row>
    <row r="76" spans="1:49" s="41" customFormat="1" x14ac:dyDescent="0.25">
      <c r="A76" s="6">
        <v>73</v>
      </c>
      <c r="B76" s="42">
        <v>8482400000</v>
      </c>
      <c r="C76" s="13" t="s">
        <v>26</v>
      </c>
      <c r="D76" s="38"/>
      <c r="E76" s="10">
        <v>123004.186</v>
      </c>
      <c r="F76" s="9">
        <v>133697.41200000001</v>
      </c>
      <c r="G76" s="9">
        <v>139653.38999999998</v>
      </c>
      <c r="H76" s="9">
        <v>139808.603</v>
      </c>
      <c r="I76" s="9">
        <v>184927.01500000007</v>
      </c>
      <c r="J76" s="9">
        <v>140543.40600000002</v>
      </c>
      <c r="K76" s="9">
        <v>278095.30999999994</v>
      </c>
      <c r="L76" s="9">
        <v>178374.18600000005</v>
      </c>
      <c r="M76" s="9">
        <v>188083.27600000004</v>
      </c>
      <c r="N76" s="9">
        <v>217614.16500000001</v>
      </c>
      <c r="O76" s="9">
        <v>183220.95300000004</v>
      </c>
      <c r="P76" s="9"/>
      <c r="Q76" s="9">
        <f t="shared" si="17"/>
        <v>1907021.9020000002</v>
      </c>
      <c r="R76" s="43">
        <f t="shared" si="12"/>
        <v>8.7403529805008971E-4</v>
      </c>
      <c r="S76" s="40"/>
      <c r="T76" s="10">
        <v>206997.05600000024</v>
      </c>
      <c r="U76" s="10">
        <v>122840.86900000002</v>
      </c>
      <c r="V76" s="16">
        <f t="shared" si="13"/>
        <v>-0.15804675214961292</v>
      </c>
      <c r="W76" s="17">
        <f t="shared" si="19"/>
        <v>-0.15804675214961292</v>
      </c>
      <c r="X76" s="16">
        <f t="shared" si="14"/>
        <v>0.49153090898437074</v>
      </c>
      <c r="Y76" s="17">
        <f t="shared" si="18"/>
        <v>0.49153090898437074</v>
      </c>
      <c r="Z76" s="38"/>
      <c r="AA76" s="10">
        <v>2276773.7910000002</v>
      </c>
      <c r="AB76" s="16">
        <f t="shared" si="15"/>
        <v>-0.16240168015883485</v>
      </c>
      <c r="AC76" s="17">
        <f t="shared" si="16"/>
        <v>-0.16240168015883485</v>
      </c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</row>
    <row r="77" spans="1:49" s="41" customFormat="1" x14ac:dyDescent="0.25">
      <c r="A77" s="6">
        <v>74</v>
      </c>
      <c r="B77" s="42">
        <v>8482500000</v>
      </c>
      <c r="C77" s="13" t="s">
        <v>26</v>
      </c>
      <c r="D77" s="38"/>
      <c r="E77" s="10">
        <v>653903.5330000004</v>
      </c>
      <c r="F77" s="9">
        <v>694609.69200000027</v>
      </c>
      <c r="G77" s="9">
        <v>719478.05900000024</v>
      </c>
      <c r="H77" s="9">
        <v>794832.12699999998</v>
      </c>
      <c r="I77" s="9">
        <v>856964.84999999974</v>
      </c>
      <c r="J77" s="9">
        <v>886183.13099999924</v>
      </c>
      <c r="K77" s="9">
        <v>1123477.7940000005</v>
      </c>
      <c r="L77" s="9">
        <v>640688.6819999998</v>
      </c>
      <c r="M77" s="9">
        <v>782798.8460000006</v>
      </c>
      <c r="N77" s="9">
        <v>902884.47000000044</v>
      </c>
      <c r="O77" s="9">
        <v>928509.1320000001</v>
      </c>
      <c r="P77" s="9"/>
      <c r="Q77" s="9">
        <f t="shared" si="17"/>
        <v>8984330.3160000015</v>
      </c>
      <c r="R77" s="43">
        <f t="shared" si="12"/>
        <v>4.1177407649540029E-3</v>
      </c>
      <c r="S77" s="40"/>
      <c r="T77" s="10">
        <v>942557.25199999835</v>
      </c>
      <c r="U77" s="10">
        <v>920625.95899999968</v>
      </c>
      <c r="V77" s="16">
        <f t="shared" si="13"/>
        <v>2.8380886870276602E-2</v>
      </c>
      <c r="W77" s="17">
        <f t="shared" si="19"/>
        <v>2.8380886870276602E-2</v>
      </c>
      <c r="X77" s="16">
        <f t="shared" si="14"/>
        <v>8.5628402316216025E-3</v>
      </c>
      <c r="Y77" s="17">
        <f t="shared" si="18"/>
        <v>8.5628402316216025E-3</v>
      </c>
      <c r="Z77" s="38"/>
      <c r="AA77" s="10">
        <v>7956430.5610000007</v>
      </c>
      <c r="AB77" s="16">
        <f t="shared" si="15"/>
        <v>0.12919106716502401</v>
      </c>
      <c r="AC77" s="17">
        <f t="shared" si="16"/>
        <v>0.12919106716502401</v>
      </c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</row>
    <row r="78" spans="1:49" s="41" customFormat="1" x14ac:dyDescent="0.25">
      <c r="A78" s="6">
        <v>75</v>
      </c>
      <c r="B78" s="42">
        <v>8482800000</v>
      </c>
      <c r="C78" s="13" t="s">
        <v>26</v>
      </c>
      <c r="D78" s="38"/>
      <c r="E78" s="10">
        <v>542789.86800000002</v>
      </c>
      <c r="F78" s="9">
        <v>521399.91800000001</v>
      </c>
      <c r="G78" s="9">
        <v>561815.95399999979</v>
      </c>
      <c r="H78" s="9">
        <v>513721.94300000009</v>
      </c>
      <c r="I78" s="9">
        <v>502976.75599999988</v>
      </c>
      <c r="J78" s="9">
        <v>341654.3229999998</v>
      </c>
      <c r="K78" s="9">
        <v>397550.95499999984</v>
      </c>
      <c r="L78" s="9">
        <v>688946.94700000016</v>
      </c>
      <c r="M78" s="9">
        <v>380993.658</v>
      </c>
      <c r="N78" s="9">
        <v>668555.57799999998</v>
      </c>
      <c r="O78" s="9">
        <v>536730.69599999988</v>
      </c>
      <c r="P78" s="9"/>
      <c r="Q78" s="9">
        <f t="shared" si="17"/>
        <v>5657136.595999999</v>
      </c>
      <c r="R78" s="43">
        <f t="shared" si="12"/>
        <v>2.5928056020800378E-3</v>
      </c>
      <c r="S78" s="40"/>
      <c r="T78" s="10">
        <v>539610.64299999981</v>
      </c>
      <c r="U78" s="10">
        <v>564318.65899999975</v>
      </c>
      <c r="V78" s="16">
        <f t="shared" si="13"/>
        <v>-0.19717864353829398</v>
      </c>
      <c r="W78" s="17">
        <f t="shared" si="19"/>
        <v>-0.19717864353829398</v>
      </c>
      <c r="X78" s="16">
        <f t="shared" si="14"/>
        <v>-4.8887206829005249E-2</v>
      </c>
      <c r="Y78" s="17">
        <f t="shared" si="18"/>
        <v>-4.8887206829005249E-2</v>
      </c>
      <c r="Z78" s="38"/>
      <c r="AA78" s="10">
        <v>5501082.1150000002</v>
      </c>
      <c r="AB78" s="16">
        <f t="shared" si="15"/>
        <v>2.8367960655318946E-2</v>
      </c>
      <c r="AC78" s="17">
        <f t="shared" si="16"/>
        <v>2.8367960655318946E-2</v>
      </c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</row>
    <row r="79" spans="1:49" s="41" customFormat="1" x14ac:dyDescent="0.25">
      <c r="A79" s="6">
        <v>76</v>
      </c>
      <c r="B79" s="42">
        <v>8482910000</v>
      </c>
      <c r="C79" s="13" t="s">
        <v>26</v>
      </c>
      <c r="D79" s="38"/>
      <c r="E79" s="10">
        <v>25746.038999999993</v>
      </c>
      <c r="F79" s="9">
        <v>75125.679999999993</v>
      </c>
      <c r="G79" s="9">
        <v>65484.92</v>
      </c>
      <c r="H79" s="9">
        <v>34768.833999999995</v>
      </c>
      <c r="I79" s="9">
        <v>62318.26400000001</v>
      </c>
      <c r="J79" s="9">
        <v>68253.974000000017</v>
      </c>
      <c r="K79" s="9">
        <v>122116.02900000005</v>
      </c>
      <c r="L79" s="9">
        <v>37444.55999999999</v>
      </c>
      <c r="M79" s="9">
        <v>32414.428999999996</v>
      </c>
      <c r="N79" s="9">
        <v>40220.965000000004</v>
      </c>
      <c r="O79" s="9">
        <v>40964.023000000008</v>
      </c>
      <c r="P79" s="9"/>
      <c r="Q79" s="9">
        <f t="shared" si="17"/>
        <v>604857.71700000006</v>
      </c>
      <c r="R79" s="43">
        <f t="shared" si="12"/>
        <v>2.7722124974104877E-4</v>
      </c>
      <c r="S79" s="40"/>
      <c r="T79" s="10">
        <v>66765.144</v>
      </c>
      <c r="U79" s="10">
        <v>99972.15400000001</v>
      </c>
      <c r="V79" s="16">
        <f t="shared" si="13"/>
        <v>1.8474395131991599E-2</v>
      </c>
      <c r="W79" s="17">
        <f t="shared" si="19"/>
        <v>1.8474395131991599E-2</v>
      </c>
      <c r="X79" s="16">
        <f t="shared" si="14"/>
        <v>-0.590245669809215</v>
      </c>
      <c r="Y79" s="17">
        <f t="shared" si="18"/>
        <v>-0.590245669809215</v>
      </c>
      <c r="Z79" s="38"/>
      <c r="AA79" s="10">
        <v>879076.33000000007</v>
      </c>
      <c r="AB79" s="16">
        <f t="shared" si="15"/>
        <v>-0.31193947970365665</v>
      </c>
      <c r="AC79" s="17">
        <f t="shared" si="16"/>
        <v>-0.31193947970365665</v>
      </c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</row>
    <row r="80" spans="1:49" s="41" customFormat="1" x14ac:dyDescent="0.25">
      <c r="A80" s="6">
        <v>77</v>
      </c>
      <c r="B80" s="42">
        <v>8482990000</v>
      </c>
      <c r="C80" s="13" t="s">
        <v>26</v>
      </c>
      <c r="D80" s="38"/>
      <c r="E80" s="10">
        <v>659689.80200000014</v>
      </c>
      <c r="F80" s="9">
        <v>741158.93099999963</v>
      </c>
      <c r="G80" s="9">
        <v>673095.91700000048</v>
      </c>
      <c r="H80" s="9">
        <v>757487.83699999948</v>
      </c>
      <c r="I80" s="9">
        <v>1010276.5340000001</v>
      </c>
      <c r="J80" s="9">
        <v>740238.39499999967</v>
      </c>
      <c r="K80" s="9">
        <v>937762.39200000023</v>
      </c>
      <c r="L80" s="9">
        <v>866719.46999999986</v>
      </c>
      <c r="M80" s="9">
        <v>813410.48900000029</v>
      </c>
      <c r="N80" s="9">
        <v>1309233.6469999999</v>
      </c>
      <c r="O80" s="9">
        <v>891523.96400000004</v>
      </c>
      <c r="P80" s="9"/>
      <c r="Q80" s="9">
        <f t="shared" si="17"/>
        <v>9400597.3779999986</v>
      </c>
      <c r="R80" s="43">
        <f t="shared" si="12"/>
        <v>4.3085262536901479E-3</v>
      </c>
      <c r="S80" s="40"/>
      <c r="T80" s="10">
        <v>949793.5519999984</v>
      </c>
      <c r="U80" s="10">
        <v>843697.71399999969</v>
      </c>
      <c r="V80" s="16">
        <f t="shared" si="13"/>
        <v>-0.3190489978294912</v>
      </c>
      <c r="W80" s="17">
        <f t="shared" si="19"/>
        <v>-0.3190489978294912</v>
      </c>
      <c r="X80" s="16">
        <f t="shared" si="14"/>
        <v>5.6686475744084294E-2</v>
      </c>
      <c r="Y80" s="17">
        <f t="shared" si="18"/>
        <v>5.6686475744084294E-2</v>
      </c>
      <c r="Z80" s="38"/>
      <c r="AA80" s="10">
        <v>8698662.1199999992</v>
      </c>
      <c r="AB80" s="16">
        <f t="shared" si="15"/>
        <v>8.0694622726649776E-2</v>
      </c>
      <c r="AC80" s="17">
        <f t="shared" si="16"/>
        <v>8.0694622726649776E-2</v>
      </c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</row>
    <row r="81" spans="1:49" s="41" customFormat="1" x14ac:dyDescent="0.25">
      <c r="A81" s="6">
        <v>78</v>
      </c>
      <c r="B81" s="42">
        <v>8483109100</v>
      </c>
      <c r="C81" s="13" t="s">
        <v>4</v>
      </c>
      <c r="D81" s="38"/>
      <c r="E81" s="10">
        <v>1159499.4279999996</v>
      </c>
      <c r="F81" s="9">
        <v>822798.17100000009</v>
      </c>
      <c r="G81" s="9">
        <v>1160218.7659999998</v>
      </c>
      <c r="H81" s="9">
        <v>1286253.9349999994</v>
      </c>
      <c r="I81" s="9">
        <v>834494.45200000005</v>
      </c>
      <c r="J81" s="9">
        <v>890162.30299999984</v>
      </c>
      <c r="K81" s="9">
        <v>1526239.1789999998</v>
      </c>
      <c r="L81" s="9">
        <v>1051991.4429999997</v>
      </c>
      <c r="M81" s="9">
        <v>718722.18099999998</v>
      </c>
      <c r="N81" s="9">
        <v>1130392.328</v>
      </c>
      <c r="O81" s="9">
        <v>876172.67799999984</v>
      </c>
      <c r="P81" s="9"/>
      <c r="Q81" s="9">
        <f>SUM(E81:P81)</f>
        <v>11456944.863999996</v>
      </c>
      <c r="R81" s="43">
        <f t="shared" si="12"/>
        <v>5.251001159686566E-3</v>
      </c>
      <c r="S81" s="40"/>
      <c r="T81" s="10">
        <v>572913.46</v>
      </c>
      <c r="U81" s="10">
        <v>881165.98899999994</v>
      </c>
      <c r="V81" s="16">
        <f t="shared" si="13"/>
        <v>-0.22489505962039769</v>
      </c>
      <c r="W81" s="17">
        <f t="shared" si="19"/>
        <v>-0.22489505962039769</v>
      </c>
      <c r="X81" s="16">
        <f t="shared" si="14"/>
        <v>-5.666708727224949E-3</v>
      </c>
      <c r="Y81" s="17">
        <f t="shared" si="18"/>
        <v>-5.666708727224949E-3</v>
      </c>
      <c r="Z81" s="38"/>
      <c r="AA81" s="10">
        <v>7694393.7959999992</v>
      </c>
      <c r="AB81" s="16">
        <f t="shared" si="15"/>
        <v>0.48899902549255975</v>
      </c>
      <c r="AC81" s="17">
        <f t="shared" si="16"/>
        <v>0.48899902549255975</v>
      </c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</row>
    <row r="82" spans="1:49" s="41" customFormat="1" x14ac:dyDescent="0.25">
      <c r="A82" s="6">
        <v>79</v>
      </c>
      <c r="B82" s="42">
        <v>8483109200</v>
      </c>
      <c r="C82" s="13" t="s">
        <v>4</v>
      </c>
      <c r="D82" s="38"/>
      <c r="E82" s="10">
        <v>414787.93900000001</v>
      </c>
      <c r="F82" s="9">
        <v>403049.80699999997</v>
      </c>
      <c r="G82" s="9">
        <v>366580.5639999999</v>
      </c>
      <c r="H82" s="9">
        <v>610930.49099999969</v>
      </c>
      <c r="I82" s="9">
        <v>444467.66099999996</v>
      </c>
      <c r="J82" s="9">
        <v>290659.67700000008</v>
      </c>
      <c r="K82" s="9">
        <v>517841.81499999994</v>
      </c>
      <c r="L82" s="9">
        <v>520092.54700000008</v>
      </c>
      <c r="M82" s="9">
        <v>450804.93600000005</v>
      </c>
      <c r="N82" s="9">
        <v>543981.26100000006</v>
      </c>
      <c r="O82" s="9">
        <v>409388.4490000002</v>
      </c>
      <c r="P82" s="9"/>
      <c r="Q82" s="9">
        <f t="shared" si="17"/>
        <v>4972585.1470000008</v>
      </c>
      <c r="R82" s="43">
        <f t="shared" si="12"/>
        <v>2.2790587441494392E-3</v>
      </c>
      <c r="S82" s="40"/>
      <c r="T82" s="10">
        <v>331997.20500000025</v>
      </c>
      <c r="U82" s="10">
        <v>365257.57</v>
      </c>
      <c r="V82" s="16">
        <f t="shared" si="13"/>
        <v>-0.24742178021459427</v>
      </c>
      <c r="W82" s="17">
        <f t="shared" si="19"/>
        <v>-0.24742178021459427</v>
      </c>
      <c r="X82" s="16">
        <f t="shared" si="14"/>
        <v>0.12082125772232506</v>
      </c>
      <c r="Y82" s="17">
        <f t="shared" si="18"/>
        <v>0.12082125772232506</v>
      </c>
      <c r="Z82" s="38"/>
      <c r="AA82" s="10">
        <v>3672354.4739999995</v>
      </c>
      <c r="AB82" s="16">
        <f t="shared" si="15"/>
        <v>0.3540591416775094</v>
      </c>
      <c r="AC82" s="17">
        <f t="shared" si="16"/>
        <v>0.3540591416775094</v>
      </c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</row>
    <row r="83" spans="1:49" s="41" customFormat="1" x14ac:dyDescent="0.25">
      <c r="A83" s="6">
        <v>80</v>
      </c>
      <c r="B83" s="42">
        <v>8483109300</v>
      </c>
      <c r="C83" s="13" t="s">
        <v>4</v>
      </c>
      <c r="D83" s="38"/>
      <c r="E83" s="10">
        <v>8314.0549999999985</v>
      </c>
      <c r="F83" s="9">
        <v>8867.1020000000008</v>
      </c>
      <c r="G83" s="9">
        <v>9650.7260000000006</v>
      </c>
      <c r="H83" s="9">
        <v>14800.101999999999</v>
      </c>
      <c r="I83" s="9">
        <v>7450.1980000000003</v>
      </c>
      <c r="J83" s="9">
        <v>20987.382000000001</v>
      </c>
      <c r="K83" s="9">
        <v>13833.813999999997</v>
      </c>
      <c r="L83" s="9">
        <v>16105.058999999997</v>
      </c>
      <c r="M83" s="9">
        <v>15471.448000000002</v>
      </c>
      <c r="N83" s="9">
        <v>24681.813999999998</v>
      </c>
      <c r="O83" s="9">
        <v>9849.8429999999989</v>
      </c>
      <c r="P83" s="9"/>
      <c r="Q83" s="9">
        <f t="shared" si="17"/>
        <v>150011.54300000001</v>
      </c>
      <c r="R83" s="43">
        <f t="shared" si="12"/>
        <v>6.8753999919691979E-5</v>
      </c>
      <c r="S83" s="40"/>
      <c r="T83" s="10">
        <v>13674.695000000002</v>
      </c>
      <c r="U83" s="10">
        <v>6102.6880000000001</v>
      </c>
      <c r="V83" s="16">
        <f t="shared" si="13"/>
        <v>-0.60092710365615754</v>
      </c>
      <c r="W83" s="17">
        <f t="shared" si="19"/>
        <v>-0.60092710365615754</v>
      </c>
      <c r="X83" s="16">
        <f t="shared" si="14"/>
        <v>0.61401713474455821</v>
      </c>
      <c r="Y83" s="17">
        <f t="shared" si="18"/>
        <v>0.61401713474455821</v>
      </c>
      <c r="Z83" s="38"/>
      <c r="AA83" s="10">
        <v>139054.47699999998</v>
      </c>
      <c r="AB83" s="16">
        <f t="shared" si="15"/>
        <v>7.8796930788499683E-2</v>
      </c>
      <c r="AC83" s="17">
        <f t="shared" si="16"/>
        <v>7.8796930788499683E-2</v>
      </c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</row>
    <row r="84" spans="1:49" s="41" customFormat="1" x14ac:dyDescent="0.25">
      <c r="A84" s="6">
        <v>81</v>
      </c>
      <c r="B84" s="42">
        <v>8483200000</v>
      </c>
      <c r="C84" s="13" t="s">
        <v>9</v>
      </c>
      <c r="D84" s="38"/>
      <c r="E84" s="10">
        <v>638682.4670000003</v>
      </c>
      <c r="F84" s="9">
        <v>500053.67099999974</v>
      </c>
      <c r="G84" s="9">
        <v>325586.19999999995</v>
      </c>
      <c r="H84" s="9">
        <v>690741.63900000008</v>
      </c>
      <c r="I84" s="9">
        <v>418830.91800000018</v>
      </c>
      <c r="J84" s="9">
        <v>415595.75800000021</v>
      </c>
      <c r="K84" s="9">
        <v>717822.13699999987</v>
      </c>
      <c r="L84" s="9">
        <v>525889.56299999997</v>
      </c>
      <c r="M84" s="9">
        <v>407654.08399999992</v>
      </c>
      <c r="N84" s="9">
        <v>760165.37900000031</v>
      </c>
      <c r="O84" s="9">
        <v>624357.04999999981</v>
      </c>
      <c r="P84" s="9"/>
      <c r="Q84" s="9">
        <f t="shared" si="17"/>
        <v>6025378.8660000004</v>
      </c>
      <c r="R84" s="43">
        <f t="shared" si="12"/>
        <v>2.7615801409967347E-3</v>
      </c>
      <c r="S84" s="40"/>
      <c r="T84" s="10">
        <v>909353.47899999924</v>
      </c>
      <c r="U84" s="10">
        <v>534593.50700000022</v>
      </c>
      <c r="V84" s="16">
        <f t="shared" si="13"/>
        <v>-0.17865629342217182</v>
      </c>
      <c r="W84" s="17">
        <f t="shared" si="19"/>
        <v>-0.17865629342217182</v>
      </c>
      <c r="X84" s="16">
        <f t="shared" si="14"/>
        <v>0.16790990130749861</v>
      </c>
      <c r="Y84" s="17">
        <f t="shared" si="18"/>
        <v>0.16790990130749861</v>
      </c>
      <c r="Z84" s="38"/>
      <c r="AA84" s="10">
        <v>5914604.8319999995</v>
      </c>
      <c r="AB84" s="16">
        <f t="shared" si="15"/>
        <v>1.8728898573354583E-2</v>
      </c>
      <c r="AC84" s="17">
        <f t="shared" si="16"/>
        <v>1.8728898573354583E-2</v>
      </c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</row>
    <row r="85" spans="1:49" s="41" customFormat="1" x14ac:dyDescent="0.25">
      <c r="A85" s="6">
        <v>82</v>
      </c>
      <c r="B85" s="42">
        <v>8483500000</v>
      </c>
      <c r="C85" s="13" t="s">
        <v>9</v>
      </c>
      <c r="D85" s="38"/>
      <c r="E85" s="10">
        <v>2237359.490999999</v>
      </c>
      <c r="F85" s="9">
        <v>1756911.4909999988</v>
      </c>
      <c r="G85" s="9">
        <v>1378030.9570000002</v>
      </c>
      <c r="H85" s="9">
        <v>1219628.3919999993</v>
      </c>
      <c r="I85" s="9">
        <v>2304845.7989999987</v>
      </c>
      <c r="J85" s="9">
        <v>2487177.4159999988</v>
      </c>
      <c r="K85" s="9">
        <v>1385049.7679999988</v>
      </c>
      <c r="L85" s="9">
        <v>1785447.1440000013</v>
      </c>
      <c r="M85" s="9">
        <v>1799349.344000001</v>
      </c>
      <c r="N85" s="9">
        <v>1626749.9240000006</v>
      </c>
      <c r="O85" s="9">
        <v>2149119.3509999998</v>
      </c>
      <c r="P85" s="9"/>
      <c r="Q85" s="9">
        <f t="shared" si="17"/>
        <v>20129669.076999996</v>
      </c>
      <c r="R85" s="43">
        <f t="shared" si="12"/>
        <v>9.2259251416638242E-3</v>
      </c>
      <c r="S85" s="40"/>
      <c r="T85" s="10">
        <v>2042438.1599999997</v>
      </c>
      <c r="U85" s="10">
        <v>3751988.6410000008</v>
      </c>
      <c r="V85" s="16">
        <f t="shared" si="13"/>
        <v>0.32111231068359281</v>
      </c>
      <c r="W85" s="17">
        <f t="shared" si="19"/>
        <v>0.32111231068359281</v>
      </c>
      <c r="X85" s="16">
        <f t="shared" si="14"/>
        <v>-0.42720526189354224</v>
      </c>
      <c r="Y85" s="17">
        <f t="shared" si="18"/>
        <v>-0.42720526189354224</v>
      </c>
      <c r="Z85" s="38"/>
      <c r="AA85" s="10">
        <v>27023302.163000003</v>
      </c>
      <c r="AB85" s="16">
        <f t="shared" si="15"/>
        <v>-0.25509958199848315</v>
      </c>
      <c r="AC85" s="17">
        <f t="shared" si="16"/>
        <v>-0.25509958199848315</v>
      </c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</row>
    <row r="86" spans="1:49" s="41" customFormat="1" x14ac:dyDescent="0.25">
      <c r="A86" s="6">
        <v>83</v>
      </c>
      <c r="B86" s="42">
        <v>8484100000</v>
      </c>
      <c r="C86" s="13" t="s">
        <v>4</v>
      </c>
      <c r="D86" s="38"/>
      <c r="E86" s="10">
        <v>780155.076</v>
      </c>
      <c r="F86" s="9">
        <v>683458.50900000019</v>
      </c>
      <c r="G86" s="9">
        <v>1034057.2509999997</v>
      </c>
      <c r="H86" s="9">
        <v>1034176.0859999998</v>
      </c>
      <c r="I86" s="9">
        <v>851366.12299999967</v>
      </c>
      <c r="J86" s="9">
        <v>839771.51800000016</v>
      </c>
      <c r="K86" s="9">
        <v>700699.06599999999</v>
      </c>
      <c r="L86" s="9">
        <v>1020926.4820000002</v>
      </c>
      <c r="M86" s="9">
        <v>1208851.8360000001</v>
      </c>
      <c r="N86" s="9">
        <v>1015695.3659999999</v>
      </c>
      <c r="O86" s="9">
        <v>911713.71199999982</v>
      </c>
      <c r="P86" s="9"/>
      <c r="Q86" s="9">
        <f t="shared" si="17"/>
        <v>10080871.024999999</v>
      </c>
      <c r="R86" s="43">
        <f t="shared" si="12"/>
        <v>4.6203124891747499E-3</v>
      </c>
      <c r="S86" s="40"/>
      <c r="T86" s="10">
        <v>891659.01199999964</v>
      </c>
      <c r="U86" s="10">
        <v>571620.54200000002</v>
      </c>
      <c r="V86" s="16">
        <f t="shared" si="13"/>
        <v>-0.10237484336420621</v>
      </c>
      <c r="W86" s="17">
        <f t="shared" si="19"/>
        <v>-0.10237484336420621</v>
      </c>
      <c r="X86" s="16">
        <f t="shared" si="14"/>
        <v>0.59496317051530978</v>
      </c>
      <c r="Y86" s="17">
        <f t="shared" si="18"/>
        <v>0.59496317051530978</v>
      </c>
      <c r="Z86" s="38"/>
      <c r="AA86" s="10">
        <v>6287697.8709999993</v>
      </c>
      <c r="AB86" s="16">
        <f t="shared" si="15"/>
        <v>0.60326899158033664</v>
      </c>
      <c r="AC86" s="17">
        <f t="shared" si="16"/>
        <v>0.60326899158033664</v>
      </c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</row>
    <row r="87" spans="1:49" s="41" customFormat="1" x14ac:dyDescent="0.25">
      <c r="A87" s="6">
        <v>84</v>
      </c>
      <c r="B87" s="42">
        <v>8484900000</v>
      </c>
      <c r="C87" s="13" t="s">
        <v>4</v>
      </c>
      <c r="D87" s="38"/>
      <c r="E87" s="10">
        <v>1517368.9139999994</v>
      </c>
      <c r="F87" s="9">
        <v>1396321.6690000014</v>
      </c>
      <c r="G87" s="9">
        <v>1892767.8640000005</v>
      </c>
      <c r="H87" s="9">
        <v>1826532.4300000009</v>
      </c>
      <c r="I87" s="9">
        <v>1710014.9880000001</v>
      </c>
      <c r="J87" s="9">
        <v>1477236.8409999993</v>
      </c>
      <c r="K87" s="9">
        <v>2083598.1390000002</v>
      </c>
      <c r="L87" s="9">
        <v>1986211.3069999993</v>
      </c>
      <c r="M87" s="9">
        <v>2119707.8160000001</v>
      </c>
      <c r="N87" s="9">
        <v>2607164.1610000008</v>
      </c>
      <c r="O87" s="9">
        <v>2501788.3819999998</v>
      </c>
      <c r="P87" s="9"/>
      <c r="Q87" s="9">
        <f t="shared" si="17"/>
        <v>21118712.511</v>
      </c>
      <c r="R87" s="43">
        <f t="shared" si="12"/>
        <v>9.6792282063607061E-3</v>
      </c>
      <c r="S87" s="40"/>
      <c r="T87" s="10">
        <v>1461950.7150000012</v>
      </c>
      <c r="U87" s="10">
        <v>1438278.5399999998</v>
      </c>
      <c r="V87" s="16">
        <f t="shared" si="13"/>
        <v>-4.0417776746203518E-2</v>
      </c>
      <c r="W87" s="17">
        <f t="shared" si="19"/>
        <v>-4.0417776746203518E-2</v>
      </c>
      <c r="X87" s="16">
        <f t="shared" si="14"/>
        <v>0.73943246208762881</v>
      </c>
      <c r="Y87" s="17">
        <f t="shared" si="18"/>
        <v>0.73943246208762881</v>
      </c>
      <c r="Z87" s="38"/>
      <c r="AA87" s="10">
        <v>15969597.120999999</v>
      </c>
      <c r="AB87" s="16">
        <f t="shared" si="15"/>
        <v>0.32243239143640767</v>
      </c>
      <c r="AC87" s="17">
        <f t="shared" si="16"/>
        <v>0.32243239143640767</v>
      </c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</row>
    <row r="88" spans="1:49" s="41" customFormat="1" x14ac:dyDescent="0.25">
      <c r="A88" s="6">
        <v>85</v>
      </c>
      <c r="B88" s="42">
        <v>8487902000</v>
      </c>
      <c r="C88" s="13" t="s">
        <v>4</v>
      </c>
      <c r="D88" s="38"/>
      <c r="E88" s="10">
        <v>1900353.7960000024</v>
      </c>
      <c r="F88" s="9">
        <v>1578392.0810000012</v>
      </c>
      <c r="G88" s="9">
        <v>1928148.7920000029</v>
      </c>
      <c r="H88" s="9">
        <v>1703651.4249999998</v>
      </c>
      <c r="I88" s="9">
        <v>1763725.2180000006</v>
      </c>
      <c r="J88" s="9">
        <v>1537357.9820000012</v>
      </c>
      <c r="K88" s="9">
        <v>1499824.5899999996</v>
      </c>
      <c r="L88" s="9">
        <v>1534228.9179999982</v>
      </c>
      <c r="M88" s="9">
        <v>2015926.9820000005</v>
      </c>
      <c r="N88" s="9">
        <v>2255701.5949999979</v>
      </c>
      <c r="O88" s="9">
        <v>1950635.0530000005</v>
      </c>
      <c r="P88" s="9"/>
      <c r="Q88" s="9">
        <f t="shared" si="17"/>
        <v>19667946.432000004</v>
      </c>
      <c r="R88" s="43">
        <f t="shared" si="12"/>
        <v>9.0143062351290808E-3</v>
      </c>
      <c r="S88" s="40"/>
      <c r="T88" s="10">
        <v>2255019.231999997</v>
      </c>
      <c r="U88" s="10">
        <v>1945404.3139999988</v>
      </c>
      <c r="V88" s="16">
        <f t="shared" si="13"/>
        <v>-0.13524241977582926</v>
      </c>
      <c r="W88" s="17">
        <f t="shared" si="19"/>
        <v>-0.13524241977582926</v>
      </c>
      <c r="X88" s="16">
        <f t="shared" si="14"/>
        <v>2.6887670405369999E-3</v>
      </c>
      <c r="Y88" s="17">
        <f t="shared" si="18"/>
        <v>2.6887670405369999E-3</v>
      </c>
      <c r="Z88" s="38"/>
      <c r="AA88" s="10">
        <v>21434774.167999994</v>
      </c>
      <c r="AB88" s="16">
        <f t="shared" si="15"/>
        <v>-8.2428101278421206E-2</v>
      </c>
      <c r="AC88" s="17">
        <f t="shared" si="16"/>
        <v>-8.2428101278421206E-2</v>
      </c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</row>
    <row r="89" spans="1:49" s="41" customFormat="1" x14ac:dyDescent="0.25">
      <c r="A89" s="6">
        <v>86</v>
      </c>
      <c r="B89" s="42">
        <v>8507100000</v>
      </c>
      <c r="C89" s="13" t="s">
        <v>7</v>
      </c>
      <c r="D89" s="38"/>
      <c r="E89" s="10">
        <v>4925436.5639999984</v>
      </c>
      <c r="F89" s="9">
        <v>2503453.7200000002</v>
      </c>
      <c r="G89" s="9">
        <v>2905065.4700000016</v>
      </c>
      <c r="H89" s="9">
        <v>3085818.2310000006</v>
      </c>
      <c r="I89" s="9">
        <v>4613678.5709999995</v>
      </c>
      <c r="J89" s="9">
        <v>3808256.6340000001</v>
      </c>
      <c r="K89" s="9">
        <v>3936700.9979999997</v>
      </c>
      <c r="L89" s="9">
        <v>4882436.0000000028</v>
      </c>
      <c r="M89" s="9">
        <v>3294640.0739999996</v>
      </c>
      <c r="N89" s="9">
        <v>5356093.9090000009</v>
      </c>
      <c r="O89" s="9">
        <v>4194964.0559999999</v>
      </c>
      <c r="P89" s="9"/>
      <c r="Q89" s="9">
        <f t="shared" si="17"/>
        <v>43506544.227000006</v>
      </c>
      <c r="R89" s="43">
        <f t="shared" si="12"/>
        <v>1.9940125129499092E-2</v>
      </c>
      <c r="S89" s="40"/>
      <c r="T89" s="10">
        <v>3674093.7679999936</v>
      </c>
      <c r="U89" s="10">
        <v>4265582.443</v>
      </c>
      <c r="V89" s="16">
        <f t="shared" si="13"/>
        <v>-0.21678668685194646</v>
      </c>
      <c r="W89" s="17">
        <f t="shared" si="19"/>
        <v>-0.21678668685194646</v>
      </c>
      <c r="X89" s="16">
        <f t="shared" si="14"/>
        <v>-1.655539142512363E-2</v>
      </c>
      <c r="Y89" s="17">
        <f t="shared" si="18"/>
        <v>-1.655539142512363E-2</v>
      </c>
      <c r="Z89" s="38"/>
      <c r="AA89" s="10">
        <v>38077051.478</v>
      </c>
      <c r="AB89" s="16">
        <f t="shared" si="15"/>
        <v>0.14259225802021555</v>
      </c>
      <c r="AC89" s="17">
        <f t="shared" si="16"/>
        <v>0.14259225802021555</v>
      </c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</row>
    <row r="90" spans="1:49" s="41" customFormat="1" x14ac:dyDescent="0.25">
      <c r="A90" s="6">
        <v>87</v>
      </c>
      <c r="B90" s="42">
        <v>8511109000</v>
      </c>
      <c r="C90" s="13" t="s">
        <v>26</v>
      </c>
      <c r="D90" s="38"/>
      <c r="E90" s="10">
        <v>824443.38899999985</v>
      </c>
      <c r="F90" s="9">
        <v>947678.71899999969</v>
      </c>
      <c r="G90" s="9">
        <v>1044958.5719999996</v>
      </c>
      <c r="H90" s="9">
        <v>1653652.6349999991</v>
      </c>
      <c r="I90" s="9">
        <v>1162333.909</v>
      </c>
      <c r="J90" s="9">
        <v>1257185.1740000003</v>
      </c>
      <c r="K90" s="9">
        <v>1090915.7190000005</v>
      </c>
      <c r="L90" s="9">
        <v>938867.0540000007</v>
      </c>
      <c r="M90" s="9">
        <v>1276776.2530000003</v>
      </c>
      <c r="N90" s="9">
        <v>1610758.1369999989</v>
      </c>
      <c r="O90" s="9">
        <v>1083670.6569999999</v>
      </c>
      <c r="P90" s="9"/>
      <c r="Q90" s="9">
        <f t="shared" si="17"/>
        <v>12891240.217999998</v>
      </c>
      <c r="R90" s="43">
        <f t="shared" si="12"/>
        <v>5.908374190332152E-3</v>
      </c>
      <c r="S90" s="40"/>
      <c r="T90" s="10">
        <v>1110463.7489999989</v>
      </c>
      <c r="U90" s="10">
        <v>850719.87700000009</v>
      </c>
      <c r="V90" s="16">
        <f t="shared" si="13"/>
        <v>-0.32722943804691107</v>
      </c>
      <c r="W90" s="17">
        <f t="shared" si="19"/>
        <v>-0.32722943804691107</v>
      </c>
      <c r="X90" s="16">
        <f t="shared" si="14"/>
        <v>0.27382783251930504</v>
      </c>
      <c r="Y90" s="17">
        <f t="shared" si="18"/>
        <v>0.27382783251930504</v>
      </c>
      <c r="Z90" s="38"/>
      <c r="AA90" s="10">
        <v>11302453.748999998</v>
      </c>
      <c r="AB90" s="16">
        <f t="shared" si="15"/>
        <v>0.14057004826412767</v>
      </c>
      <c r="AC90" s="17">
        <f t="shared" si="16"/>
        <v>0.14057004826412767</v>
      </c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</row>
    <row r="91" spans="1:49" s="41" customFormat="1" x14ac:dyDescent="0.25">
      <c r="A91" s="6">
        <v>88</v>
      </c>
      <c r="B91" s="42">
        <v>8511309200</v>
      </c>
      <c r="C91" s="13" t="s">
        <v>5</v>
      </c>
      <c r="D91" s="38"/>
      <c r="E91" s="10">
        <v>787517.71600000013</v>
      </c>
      <c r="F91" s="9">
        <v>395054.97499999998</v>
      </c>
      <c r="G91" s="9">
        <v>396479.685</v>
      </c>
      <c r="H91" s="9">
        <v>362269.43599999999</v>
      </c>
      <c r="I91" s="9">
        <v>445006.03100000002</v>
      </c>
      <c r="J91" s="9">
        <v>519010.73700000002</v>
      </c>
      <c r="K91" s="9">
        <v>958870.00099999958</v>
      </c>
      <c r="L91" s="9">
        <v>858641.35800000001</v>
      </c>
      <c r="M91" s="9">
        <v>544371.19700000016</v>
      </c>
      <c r="N91" s="9">
        <v>639920.44399999967</v>
      </c>
      <c r="O91" s="9">
        <v>908736.82400000014</v>
      </c>
      <c r="P91" s="9"/>
      <c r="Q91" s="9">
        <f t="shared" si="17"/>
        <v>6815878.4040000001</v>
      </c>
      <c r="R91" s="43">
        <f t="shared" si="12"/>
        <v>3.1238856281962666E-3</v>
      </c>
      <c r="S91" s="40"/>
      <c r="T91" s="10">
        <v>480247.82999999996</v>
      </c>
      <c r="U91" s="10">
        <v>428053.09900000034</v>
      </c>
      <c r="V91" s="16">
        <f t="shared" si="13"/>
        <v>0.42007781204752481</v>
      </c>
      <c r="W91" s="17">
        <f t="shared" si="19"/>
        <v>0.42007781204752481</v>
      </c>
      <c r="X91" s="16">
        <f t="shared" si="14"/>
        <v>1.1229534983462401</v>
      </c>
      <c r="Y91" s="17">
        <f t="shared" si="18"/>
        <v>1.1229534983462401</v>
      </c>
      <c r="Z91" s="38"/>
      <c r="AA91" s="10">
        <v>5103669.4930000007</v>
      </c>
      <c r="AB91" s="16">
        <f t="shared" si="15"/>
        <v>0.33548585255146324</v>
      </c>
      <c r="AC91" s="17">
        <f t="shared" si="16"/>
        <v>0.33548585255146324</v>
      </c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</row>
    <row r="92" spans="1:49" s="41" customFormat="1" x14ac:dyDescent="0.25">
      <c r="A92" s="6">
        <v>89</v>
      </c>
      <c r="B92" s="42">
        <v>8511409000</v>
      </c>
      <c r="C92" s="13" t="s">
        <v>5</v>
      </c>
      <c r="D92" s="38"/>
      <c r="E92" s="10">
        <v>697891.29600000009</v>
      </c>
      <c r="F92" s="9">
        <v>769152.5360000002</v>
      </c>
      <c r="G92" s="9">
        <v>1163363.3199999994</v>
      </c>
      <c r="H92" s="9">
        <v>1010362.877</v>
      </c>
      <c r="I92" s="9">
        <v>1168500.2139999999</v>
      </c>
      <c r="J92" s="9">
        <v>912372.67700000003</v>
      </c>
      <c r="K92" s="9">
        <v>725206.0820000004</v>
      </c>
      <c r="L92" s="9">
        <v>901984.16899999965</v>
      </c>
      <c r="M92" s="9">
        <v>635705.80199999968</v>
      </c>
      <c r="N92" s="9">
        <v>1062623.1100000006</v>
      </c>
      <c r="O92" s="9">
        <v>996931.58799999964</v>
      </c>
      <c r="P92" s="9"/>
      <c r="Q92" s="9">
        <f t="shared" si="17"/>
        <v>10044093.671</v>
      </c>
      <c r="R92" s="43">
        <f t="shared" si="12"/>
        <v>4.6034565183381429E-3</v>
      </c>
      <c r="S92" s="40"/>
      <c r="T92" s="10">
        <v>948149.83900000027</v>
      </c>
      <c r="U92" s="10">
        <v>620560.53399999975</v>
      </c>
      <c r="V92" s="16">
        <f t="shared" si="13"/>
        <v>-6.1820151831631906E-2</v>
      </c>
      <c r="W92" s="17">
        <f t="shared" si="19"/>
        <v>-6.1820151831631906E-2</v>
      </c>
      <c r="X92" s="16">
        <f t="shared" si="14"/>
        <v>0.606501756684385</v>
      </c>
      <c r="Y92" s="17">
        <f t="shared" si="18"/>
        <v>0.606501756684385</v>
      </c>
      <c r="Z92" s="38"/>
      <c r="AA92" s="10">
        <v>8191341.8490000013</v>
      </c>
      <c r="AB92" s="16">
        <f t="shared" si="15"/>
        <v>0.22618416569028707</v>
      </c>
      <c r="AC92" s="17">
        <f t="shared" si="16"/>
        <v>0.22618416569028707</v>
      </c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</row>
    <row r="93" spans="1:49" s="41" customFormat="1" x14ac:dyDescent="0.25">
      <c r="A93" s="6">
        <v>90</v>
      </c>
      <c r="B93" s="42">
        <v>8511509000</v>
      </c>
      <c r="C93" s="13" t="s">
        <v>5</v>
      </c>
      <c r="D93" s="38"/>
      <c r="E93" s="10">
        <v>733384.24000000011</v>
      </c>
      <c r="F93" s="9">
        <v>703941.32600000023</v>
      </c>
      <c r="G93" s="9">
        <v>540178.87400000019</v>
      </c>
      <c r="H93" s="9">
        <v>703293.34100000001</v>
      </c>
      <c r="I93" s="9">
        <v>625882.14900000009</v>
      </c>
      <c r="J93" s="9">
        <v>600513.2620000001</v>
      </c>
      <c r="K93" s="9">
        <v>568093.32400000002</v>
      </c>
      <c r="L93" s="9">
        <v>801447.50000000012</v>
      </c>
      <c r="M93" s="9">
        <v>616577.09600000025</v>
      </c>
      <c r="N93" s="9">
        <v>999437.27599999972</v>
      </c>
      <c r="O93" s="9">
        <v>581041.01900000009</v>
      </c>
      <c r="P93" s="9"/>
      <c r="Q93" s="9">
        <f t="shared" si="17"/>
        <v>7473789.4070000006</v>
      </c>
      <c r="R93" s="43">
        <f t="shared" si="12"/>
        <v>3.4254225109108622E-3</v>
      </c>
      <c r="S93" s="40"/>
      <c r="T93" s="10">
        <v>791246.27300000028</v>
      </c>
      <c r="U93" s="10">
        <v>650482.87899999996</v>
      </c>
      <c r="V93" s="16">
        <f t="shared" si="13"/>
        <v>-0.41863183117856789</v>
      </c>
      <c r="W93" s="17">
        <f t="shared" si="19"/>
        <v>-0.41863183117856789</v>
      </c>
      <c r="X93" s="16">
        <f t="shared" si="14"/>
        <v>-0.10675432396737974</v>
      </c>
      <c r="Y93" s="17">
        <f t="shared" si="18"/>
        <v>-0.10675432396737974</v>
      </c>
      <c r="Z93" s="38"/>
      <c r="AA93" s="10">
        <v>8632044.7979999986</v>
      </c>
      <c r="AB93" s="16">
        <f t="shared" si="15"/>
        <v>-0.13418088275774009</v>
      </c>
      <c r="AC93" s="17">
        <f t="shared" si="16"/>
        <v>-0.13418088275774009</v>
      </c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</row>
    <row r="94" spans="1:49" s="41" customFormat="1" x14ac:dyDescent="0.25">
      <c r="A94" s="6">
        <v>91</v>
      </c>
      <c r="B94" s="42">
        <v>8511809000</v>
      </c>
      <c r="C94" s="13" t="s">
        <v>5</v>
      </c>
      <c r="D94" s="38"/>
      <c r="E94" s="10">
        <v>242035.18599999996</v>
      </c>
      <c r="F94" s="9">
        <v>264952.94500000001</v>
      </c>
      <c r="G94" s="9">
        <v>296374.68099999992</v>
      </c>
      <c r="H94" s="9">
        <v>170064.103</v>
      </c>
      <c r="I94" s="9">
        <v>192756.75900000002</v>
      </c>
      <c r="J94" s="9">
        <v>177221.57000000004</v>
      </c>
      <c r="K94" s="9">
        <v>262798.31299999997</v>
      </c>
      <c r="L94" s="9">
        <v>282885.38</v>
      </c>
      <c r="M94" s="9">
        <v>260954.90699999989</v>
      </c>
      <c r="N94" s="9">
        <v>426571.38199999993</v>
      </c>
      <c r="O94" s="9">
        <v>208656.33599999998</v>
      </c>
      <c r="P94" s="9"/>
      <c r="Q94" s="9">
        <f t="shared" si="17"/>
        <v>2785271.5619999995</v>
      </c>
      <c r="R94" s="43">
        <f t="shared" si="12"/>
        <v>1.2765588362094796E-3</v>
      </c>
      <c r="S94" s="40"/>
      <c r="T94" s="10">
        <v>249021.51399999976</v>
      </c>
      <c r="U94" s="10">
        <v>233752.80799999999</v>
      </c>
      <c r="V94" s="16">
        <f t="shared" si="13"/>
        <v>-0.51085247439313686</v>
      </c>
      <c r="W94" s="17">
        <f t="shared" si="19"/>
        <v>-0.51085247439313686</v>
      </c>
      <c r="X94" s="16">
        <f t="shared" si="14"/>
        <v>-0.10736329635877576</v>
      </c>
      <c r="Y94" s="17">
        <f t="shared" si="18"/>
        <v>-0.10736329635877576</v>
      </c>
      <c r="Z94" s="38"/>
      <c r="AA94" s="10">
        <v>2387713.5430000005</v>
      </c>
      <c r="AB94" s="16">
        <f t="shared" si="15"/>
        <v>0.16650155550087226</v>
      </c>
      <c r="AC94" s="17">
        <f t="shared" si="16"/>
        <v>0.16650155550087226</v>
      </c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</row>
    <row r="95" spans="1:49" s="41" customFormat="1" x14ac:dyDescent="0.25">
      <c r="A95" s="6">
        <v>92</v>
      </c>
      <c r="B95" s="42">
        <v>8511902100</v>
      </c>
      <c r="C95" s="13" t="s">
        <v>5</v>
      </c>
      <c r="D95" s="38"/>
      <c r="E95" s="10">
        <v>4956.5060000000003</v>
      </c>
      <c r="F95" s="9">
        <v>2055.2080000000001</v>
      </c>
      <c r="G95" s="9">
        <v>4690.9229999999998</v>
      </c>
      <c r="H95" s="9">
        <v>2066.46</v>
      </c>
      <c r="I95" s="9">
        <v>4912.4439999999995</v>
      </c>
      <c r="J95" s="9">
        <v>986.68</v>
      </c>
      <c r="K95" s="9">
        <v>6152.2809999999999</v>
      </c>
      <c r="L95" s="9">
        <v>3979.456000000001</v>
      </c>
      <c r="M95" s="9">
        <v>11155.955</v>
      </c>
      <c r="N95" s="9">
        <v>3828.8</v>
      </c>
      <c r="O95" s="9">
        <v>6711.9469999999992</v>
      </c>
      <c r="P95" s="9"/>
      <c r="Q95" s="9">
        <f t="shared" si="17"/>
        <v>51496.66</v>
      </c>
      <c r="R95" s="43">
        <f t="shared" si="12"/>
        <v>2.3602192782620768E-5</v>
      </c>
      <c r="S95" s="40"/>
      <c r="T95" s="10">
        <v>17273.143000000004</v>
      </c>
      <c r="U95" s="10">
        <v>8304.8499999999985</v>
      </c>
      <c r="V95" s="16">
        <f t="shared" si="13"/>
        <v>0.75301582741328843</v>
      </c>
      <c r="W95" s="17">
        <f t="shared" si="19"/>
        <v>0.75301582741328843</v>
      </c>
      <c r="X95" s="16">
        <f t="shared" si="14"/>
        <v>-0.19180394588704186</v>
      </c>
      <c r="Y95" s="17">
        <f t="shared" si="18"/>
        <v>-0.19180394588704186</v>
      </c>
      <c r="Z95" s="38"/>
      <c r="AA95" s="10">
        <v>48854.393000000004</v>
      </c>
      <c r="AB95" s="16">
        <f t="shared" si="15"/>
        <v>5.4084532377671739E-2</v>
      </c>
      <c r="AC95" s="17">
        <f t="shared" si="16"/>
        <v>5.4084532377671739E-2</v>
      </c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</row>
    <row r="96" spans="1:49" s="41" customFormat="1" x14ac:dyDescent="0.25">
      <c r="A96" s="6">
        <v>93</v>
      </c>
      <c r="B96" s="42">
        <v>8511903000</v>
      </c>
      <c r="C96" s="13" t="s">
        <v>5</v>
      </c>
      <c r="D96" s="38"/>
      <c r="E96" s="10">
        <v>6118.6370000000006</v>
      </c>
      <c r="F96" s="9">
        <v>1915.4880000000001</v>
      </c>
      <c r="G96" s="9">
        <v>5097.5080000000007</v>
      </c>
      <c r="H96" s="9">
        <v>2256.5520000000001</v>
      </c>
      <c r="I96" s="9">
        <v>1576.0769999999998</v>
      </c>
      <c r="J96" s="9">
        <v>9191.1549999999988</v>
      </c>
      <c r="K96" s="9">
        <v>8349.2030000000013</v>
      </c>
      <c r="L96" s="9">
        <v>7476.7270000000008</v>
      </c>
      <c r="M96" s="9">
        <v>3061.1530000000007</v>
      </c>
      <c r="N96" s="9">
        <v>2446.634</v>
      </c>
      <c r="O96" s="9">
        <v>3418.2840000000001</v>
      </c>
      <c r="P96" s="9"/>
      <c r="Q96" s="9">
        <f t="shared" si="17"/>
        <v>50907.417999999998</v>
      </c>
      <c r="R96" s="43">
        <f t="shared" si="12"/>
        <v>2.3332128602155139E-5</v>
      </c>
      <c r="S96" s="40"/>
      <c r="T96" s="10">
        <v>2999.2829999999999</v>
      </c>
      <c r="U96" s="10">
        <v>6079.17</v>
      </c>
      <c r="V96" s="16">
        <f t="shared" si="13"/>
        <v>0.39713745496874486</v>
      </c>
      <c r="W96" s="17">
        <f t="shared" si="19"/>
        <v>0.39713745496874486</v>
      </c>
      <c r="X96" s="16">
        <f t="shared" si="14"/>
        <v>-0.43770547624099998</v>
      </c>
      <c r="Y96" s="17">
        <f t="shared" si="18"/>
        <v>-0.43770547624099998</v>
      </c>
      <c r="Z96" s="38"/>
      <c r="AA96" s="10">
        <v>50939.865999999995</v>
      </c>
      <c r="AB96" s="16">
        <f t="shared" si="15"/>
        <v>-6.3698636348978003E-4</v>
      </c>
      <c r="AC96" s="17">
        <f t="shared" si="16"/>
        <v>-6.3698636348978003E-4</v>
      </c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</row>
    <row r="97" spans="1:49" s="41" customFormat="1" x14ac:dyDescent="0.25">
      <c r="A97" s="6">
        <v>94</v>
      </c>
      <c r="B97" s="42">
        <v>8511909000</v>
      </c>
      <c r="C97" s="13" t="s">
        <v>5</v>
      </c>
      <c r="D97" s="38"/>
      <c r="E97" s="10">
        <v>377957.33200000005</v>
      </c>
      <c r="F97" s="9">
        <v>387506.13000000006</v>
      </c>
      <c r="G97" s="9">
        <v>329880.69899999979</v>
      </c>
      <c r="H97" s="9">
        <v>685182.13499999978</v>
      </c>
      <c r="I97" s="9">
        <v>370179.46099999995</v>
      </c>
      <c r="J97" s="9">
        <v>372649.69499999995</v>
      </c>
      <c r="K97" s="9">
        <v>296902.0860000003</v>
      </c>
      <c r="L97" s="9">
        <v>317413.087</v>
      </c>
      <c r="M97" s="9">
        <v>526550.71699999995</v>
      </c>
      <c r="N97" s="9">
        <v>459795.77100000007</v>
      </c>
      <c r="O97" s="9">
        <v>1504708.6880000001</v>
      </c>
      <c r="P97" s="9"/>
      <c r="Q97" s="9">
        <f t="shared" si="17"/>
        <v>5628725.800999999</v>
      </c>
      <c r="R97" s="43">
        <f t="shared" si="12"/>
        <v>2.57978423213687E-3</v>
      </c>
      <c r="S97" s="40"/>
      <c r="T97" s="10">
        <v>546815.66000000038</v>
      </c>
      <c r="U97" s="10">
        <v>310432.78099999996</v>
      </c>
      <c r="V97" s="16">
        <f t="shared" si="13"/>
        <v>2.2725587813203263</v>
      </c>
      <c r="W97" s="17">
        <f t="shared" si="19"/>
        <v>2.2725587813203263</v>
      </c>
      <c r="X97" s="16">
        <f t="shared" si="14"/>
        <v>3.8471320688261987</v>
      </c>
      <c r="Y97" s="17">
        <f t="shared" si="18"/>
        <v>3.8471320688261987</v>
      </c>
      <c r="Z97" s="38"/>
      <c r="AA97" s="10">
        <v>6324437.1109999996</v>
      </c>
      <c r="AB97" s="16">
        <f t="shared" si="15"/>
        <v>-0.11000367270471552</v>
      </c>
      <c r="AC97" s="17">
        <f t="shared" si="16"/>
        <v>-0.11000367270471552</v>
      </c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</row>
    <row r="98" spans="1:49" s="41" customFormat="1" x14ac:dyDescent="0.25">
      <c r="A98" s="6">
        <v>95</v>
      </c>
      <c r="B98" s="42">
        <v>8512201000</v>
      </c>
      <c r="C98" s="13" t="s">
        <v>5</v>
      </c>
      <c r="D98" s="38"/>
      <c r="E98" s="10">
        <v>1509218.0610000002</v>
      </c>
      <c r="F98" s="9">
        <v>1008474.5820000003</v>
      </c>
      <c r="G98" s="9">
        <v>1163076.6609999994</v>
      </c>
      <c r="H98" s="9">
        <v>1455591.4980000006</v>
      </c>
      <c r="I98" s="9">
        <v>1611505.5999999996</v>
      </c>
      <c r="J98" s="9">
        <v>1615763.0239999997</v>
      </c>
      <c r="K98" s="9">
        <v>1675574.6029999985</v>
      </c>
      <c r="L98" s="9">
        <v>1964351.9450000001</v>
      </c>
      <c r="M98" s="9">
        <v>1566707.6020000009</v>
      </c>
      <c r="N98" s="9">
        <v>2016797.9450000001</v>
      </c>
      <c r="O98" s="9">
        <v>1255664.1230000008</v>
      </c>
      <c r="P98" s="9"/>
      <c r="Q98" s="9">
        <f t="shared" si="17"/>
        <v>16842725.644000001</v>
      </c>
      <c r="R98" s="43">
        <f t="shared" si="12"/>
        <v>7.7194376807054781E-3</v>
      </c>
      <c r="S98" s="40"/>
      <c r="T98" s="10">
        <v>1556931.9300000004</v>
      </c>
      <c r="U98" s="10">
        <v>1362906.0630000001</v>
      </c>
      <c r="V98" s="16">
        <f t="shared" si="13"/>
        <v>-0.37739716260966299</v>
      </c>
      <c r="W98" s="17">
        <f t="shared" si="19"/>
        <v>-0.37739716260966299</v>
      </c>
      <c r="X98" s="16">
        <f t="shared" si="14"/>
        <v>-7.8686230042839894E-2</v>
      </c>
      <c r="Y98" s="17">
        <f t="shared" si="18"/>
        <v>-7.8686230042839894E-2</v>
      </c>
      <c r="Z98" s="38"/>
      <c r="AA98" s="10">
        <v>15498094.395999998</v>
      </c>
      <c r="AB98" s="16">
        <f t="shared" si="15"/>
        <v>8.6761069692997086E-2</v>
      </c>
      <c r="AC98" s="17">
        <f t="shared" si="16"/>
        <v>8.6761069692997086E-2</v>
      </c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</row>
    <row r="99" spans="1:49" s="41" customFormat="1" x14ac:dyDescent="0.25">
      <c r="A99" s="6">
        <v>96</v>
      </c>
      <c r="B99" s="42">
        <v>8512209000</v>
      </c>
      <c r="C99" s="13" t="s">
        <v>5</v>
      </c>
      <c r="D99" s="38"/>
      <c r="E99" s="10">
        <v>1297761.9880000013</v>
      </c>
      <c r="F99" s="9">
        <v>1068234.9379999996</v>
      </c>
      <c r="G99" s="9">
        <v>1200037.5280000006</v>
      </c>
      <c r="H99" s="9">
        <v>1576014.4610000011</v>
      </c>
      <c r="I99" s="9">
        <v>1318726.3360000004</v>
      </c>
      <c r="J99" s="9">
        <v>1463356.5769999996</v>
      </c>
      <c r="K99" s="9">
        <v>1527409.8029999982</v>
      </c>
      <c r="L99" s="9">
        <v>1445664.5339999979</v>
      </c>
      <c r="M99" s="9">
        <v>1452511.5969999998</v>
      </c>
      <c r="N99" s="9">
        <v>1931321.3630000006</v>
      </c>
      <c r="O99" s="9">
        <v>1486161.4000000006</v>
      </c>
      <c r="P99" s="9"/>
      <c r="Q99" s="9">
        <f t="shared" si="17"/>
        <v>15767200.524999999</v>
      </c>
      <c r="R99" s="43">
        <f t="shared" si="12"/>
        <v>7.2264979210940935E-3</v>
      </c>
      <c r="S99" s="40"/>
      <c r="T99" s="10">
        <v>1496770.9519999998</v>
      </c>
      <c r="U99" s="10">
        <v>1717142.8679999991</v>
      </c>
      <c r="V99" s="16">
        <f t="shared" si="13"/>
        <v>-0.23049502352550733</v>
      </c>
      <c r="W99" s="17">
        <f t="shared" si="19"/>
        <v>-0.23049502352550733</v>
      </c>
      <c r="X99" s="16">
        <f t="shared" si="14"/>
        <v>-0.13451499715281617</v>
      </c>
      <c r="Y99" s="17">
        <f t="shared" si="18"/>
        <v>-0.13451499715281617</v>
      </c>
      <c r="Z99" s="38"/>
      <c r="AA99" s="10">
        <v>13902664.395000001</v>
      </c>
      <c r="AB99" s="16">
        <f t="shared" si="15"/>
        <v>0.13411358262165668</v>
      </c>
      <c r="AC99" s="17">
        <f t="shared" si="16"/>
        <v>0.13411358262165668</v>
      </c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</row>
    <row r="100" spans="1:49" s="41" customFormat="1" x14ac:dyDescent="0.25">
      <c r="A100" s="6">
        <v>97</v>
      </c>
      <c r="B100" s="42">
        <v>8512301000</v>
      </c>
      <c r="C100" s="13" t="s">
        <v>5</v>
      </c>
      <c r="D100" s="38"/>
      <c r="E100" s="10">
        <v>236876.35499999995</v>
      </c>
      <c r="F100" s="9">
        <v>250874.30400000015</v>
      </c>
      <c r="G100" s="9">
        <v>105406.86100000003</v>
      </c>
      <c r="H100" s="9">
        <v>116990.67099999997</v>
      </c>
      <c r="I100" s="9">
        <v>148264.35899999997</v>
      </c>
      <c r="J100" s="9">
        <v>201574.89999999997</v>
      </c>
      <c r="K100" s="9">
        <v>396620.20600000006</v>
      </c>
      <c r="L100" s="9">
        <v>298043.52999999991</v>
      </c>
      <c r="M100" s="9">
        <v>202490.02699999991</v>
      </c>
      <c r="N100" s="9">
        <v>217948.995</v>
      </c>
      <c r="O100" s="9">
        <v>177412.73300000007</v>
      </c>
      <c r="P100" s="9"/>
      <c r="Q100" s="9">
        <f t="shared" si="17"/>
        <v>2352502.9409999996</v>
      </c>
      <c r="R100" s="43">
        <f t="shared" ref="R100:R131" si="20">+Q100/$Q$152</f>
        <v>1.0782102749025727E-3</v>
      </c>
      <c r="S100" s="40"/>
      <c r="T100" s="10">
        <v>178722.90900000028</v>
      </c>
      <c r="U100" s="10">
        <v>143439.17199999996</v>
      </c>
      <c r="V100" s="16">
        <f t="shared" si="13"/>
        <v>-0.1859896715743054</v>
      </c>
      <c r="W100" s="17">
        <f t="shared" si="19"/>
        <v>-0.1859896715743054</v>
      </c>
      <c r="X100" s="16">
        <f t="shared" ref="X100:X131" si="21">+Y100</f>
        <v>0.23684995197825118</v>
      </c>
      <c r="Y100" s="17">
        <f t="shared" si="18"/>
        <v>0.23684995197825118</v>
      </c>
      <c r="Z100" s="38"/>
      <c r="AA100" s="10">
        <v>2163805.4040000001</v>
      </c>
      <c r="AB100" s="16">
        <f t="shared" ref="AB100:AB131" si="22">+AC100</f>
        <v>8.7206334105263905E-2</v>
      </c>
      <c r="AC100" s="17">
        <f t="shared" ref="AC100:AC131" si="23">IFERROR((Q100-AA100)/AA100,0)</f>
        <v>8.7206334105263905E-2</v>
      </c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</row>
    <row r="101" spans="1:49" s="41" customFormat="1" x14ac:dyDescent="0.25">
      <c r="A101" s="6">
        <v>98</v>
      </c>
      <c r="B101" s="42">
        <v>8512309000</v>
      </c>
      <c r="C101" s="13" t="s">
        <v>5</v>
      </c>
      <c r="D101" s="38"/>
      <c r="E101" s="10">
        <v>236832.70200000002</v>
      </c>
      <c r="F101" s="9">
        <v>123932.11599999999</v>
      </c>
      <c r="G101" s="9">
        <v>66546.95199999999</v>
      </c>
      <c r="H101" s="9">
        <v>241505.99499999991</v>
      </c>
      <c r="I101" s="9">
        <v>57277.061000000009</v>
      </c>
      <c r="J101" s="9">
        <v>131877.76799999998</v>
      </c>
      <c r="K101" s="9">
        <v>138883.022</v>
      </c>
      <c r="L101" s="9">
        <v>131516.4</v>
      </c>
      <c r="M101" s="9">
        <v>183651.40100000007</v>
      </c>
      <c r="N101" s="9">
        <v>264355.79099999985</v>
      </c>
      <c r="O101" s="9">
        <v>148452.37599999996</v>
      </c>
      <c r="P101" s="9"/>
      <c r="Q101" s="9">
        <f t="shared" si="17"/>
        <v>1724831.5839999996</v>
      </c>
      <c r="R101" s="43">
        <f t="shared" si="20"/>
        <v>7.9053296977165386E-4</v>
      </c>
      <c r="S101" s="40"/>
      <c r="T101" s="10">
        <v>89058.770999999964</v>
      </c>
      <c r="U101" s="10">
        <v>365165.57699999999</v>
      </c>
      <c r="V101" s="16">
        <f t="shared" si="13"/>
        <v>-0.43843720828495092</v>
      </c>
      <c r="W101" s="17">
        <f t="shared" si="19"/>
        <v>-0.43843720828495092</v>
      </c>
      <c r="X101" s="16">
        <f t="shared" si="21"/>
        <v>-0.59346558013599415</v>
      </c>
      <c r="Y101" s="17">
        <f t="shared" si="18"/>
        <v>-0.59346558013599415</v>
      </c>
      <c r="Z101" s="38"/>
      <c r="AA101" s="10">
        <v>1857578.6240000003</v>
      </c>
      <c r="AB101" s="16">
        <f t="shared" si="22"/>
        <v>-7.1462407181533502E-2</v>
      </c>
      <c r="AC101" s="17">
        <f t="shared" si="23"/>
        <v>-7.1462407181533502E-2</v>
      </c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</row>
    <row r="102" spans="1:49" s="41" customFormat="1" x14ac:dyDescent="0.25">
      <c r="A102" s="6">
        <v>99</v>
      </c>
      <c r="B102" s="42">
        <v>8512400000</v>
      </c>
      <c r="C102" s="13" t="s">
        <v>14</v>
      </c>
      <c r="D102" s="38"/>
      <c r="E102" s="10">
        <v>75707.731</v>
      </c>
      <c r="F102" s="9">
        <v>38630.69</v>
      </c>
      <c r="G102" s="9">
        <v>42679.005999999994</v>
      </c>
      <c r="H102" s="9">
        <v>29803.793999999998</v>
      </c>
      <c r="I102" s="9">
        <v>68045.109999999986</v>
      </c>
      <c r="J102" s="9">
        <v>51585.58400000001</v>
      </c>
      <c r="K102" s="9">
        <v>41551.240000000005</v>
      </c>
      <c r="L102" s="9">
        <v>87597.524000000005</v>
      </c>
      <c r="M102" s="9">
        <v>48629.896999999997</v>
      </c>
      <c r="N102" s="9">
        <v>23311.327000000001</v>
      </c>
      <c r="O102" s="9">
        <v>25711.967999999997</v>
      </c>
      <c r="P102" s="9"/>
      <c r="Q102" s="9">
        <f t="shared" si="17"/>
        <v>533253.87100000004</v>
      </c>
      <c r="R102" s="43">
        <f t="shared" si="20"/>
        <v>2.4440343636695637E-4</v>
      </c>
      <c r="S102" s="40"/>
      <c r="T102" s="10">
        <v>87298.538000000059</v>
      </c>
      <c r="U102" s="10">
        <v>85193.537999999986</v>
      </c>
      <c r="V102" s="16">
        <f t="shared" si="13"/>
        <v>0.10298173930638937</v>
      </c>
      <c r="W102" s="17">
        <f t="shared" si="19"/>
        <v>0.10298173930638937</v>
      </c>
      <c r="X102" s="16">
        <f t="shared" si="21"/>
        <v>-0.69819344748893986</v>
      </c>
      <c r="Y102" s="17">
        <f t="shared" si="18"/>
        <v>-0.69819344748893986</v>
      </c>
      <c r="Z102" s="38"/>
      <c r="AA102" s="10">
        <v>605961.00800000003</v>
      </c>
      <c r="AB102" s="16">
        <f t="shared" si="22"/>
        <v>-0.11998649424650766</v>
      </c>
      <c r="AC102" s="17">
        <f t="shared" si="23"/>
        <v>-0.11998649424650766</v>
      </c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</row>
    <row r="103" spans="1:49" s="41" customFormat="1" x14ac:dyDescent="0.25">
      <c r="A103" s="6">
        <v>100</v>
      </c>
      <c r="B103" s="42">
        <v>8512901000</v>
      </c>
      <c r="C103" s="13" t="s">
        <v>14</v>
      </c>
      <c r="D103" s="38"/>
      <c r="E103" s="10">
        <v>135968.91700000004</v>
      </c>
      <c r="F103" s="9">
        <v>105822.65600000002</v>
      </c>
      <c r="G103" s="9">
        <v>62851.988999999972</v>
      </c>
      <c r="H103" s="9">
        <v>176749.54199999996</v>
      </c>
      <c r="I103" s="9">
        <v>116261.22500000002</v>
      </c>
      <c r="J103" s="9">
        <v>116887.96300000002</v>
      </c>
      <c r="K103" s="9">
        <v>137609.72900000002</v>
      </c>
      <c r="L103" s="9">
        <v>148184.03999999998</v>
      </c>
      <c r="M103" s="9">
        <v>264108.96299999999</v>
      </c>
      <c r="N103" s="9">
        <v>173005.86699999991</v>
      </c>
      <c r="O103" s="9">
        <v>120009.85799999996</v>
      </c>
      <c r="P103" s="9"/>
      <c r="Q103" s="9">
        <f t="shared" si="17"/>
        <v>1557460.7489999998</v>
      </c>
      <c r="R103" s="43">
        <f t="shared" si="20"/>
        <v>7.1382277703569384E-4</v>
      </c>
      <c r="S103" s="40"/>
      <c r="T103" s="10">
        <v>160336.28799999991</v>
      </c>
      <c r="U103" s="10">
        <v>91815.66100000008</v>
      </c>
      <c r="V103" s="16">
        <f t="shared" si="13"/>
        <v>-0.30632492365128849</v>
      </c>
      <c r="W103" s="17">
        <f t="shared" si="19"/>
        <v>-0.30632492365128849</v>
      </c>
      <c r="X103" s="16">
        <f t="shared" si="21"/>
        <v>0.3070739424290575</v>
      </c>
      <c r="Y103" s="17">
        <f t="shared" si="18"/>
        <v>0.3070739424290575</v>
      </c>
      <c r="Z103" s="38"/>
      <c r="AA103" s="10">
        <v>1251099.3450000002</v>
      </c>
      <c r="AB103" s="16">
        <f t="shared" si="22"/>
        <v>0.24487376260276084</v>
      </c>
      <c r="AC103" s="17">
        <f t="shared" si="23"/>
        <v>0.24487376260276084</v>
      </c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</row>
    <row r="104" spans="1:49" s="41" customFormat="1" x14ac:dyDescent="0.25">
      <c r="A104" s="6">
        <v>101</v>
      </c>
      <c r="B104" s="42">
        <v>8512909000</v>
      </c>
      <c r="C104" s="13" t="s">
        <v>14</v>
      </c>
      <c r="D104" s="38"/>
      <c r="E104" s="10">
        <v>215646.69799999995</v>
      </c>
      <c r="F104" s="9">
        <v>132746.45100000003</v>
      </c>
      <c r="G104" s="9">
        <v>102482.61300000003</v>
      </c>
      <c r="H104" s="9">
        <v>79793.233999999982</v>
      </c>
      <c r="I104" s="9">
        <v>184589.49599999998</v>
      </c>
      <c r="J104" s="9">
        <v>155739.94700000001</v>
      </c>
      <c r="K104" s="9">
        <v>217848.04300000003</v>
      </c>
      <c r="L104" s="9">
        <v>118853.00900000002</v>
      </c>
      <c r="M104" s="9">
        <v>111911.36200000007</v>
      </c>
      <c r="N104" s="9">
        <v>168327.5640000001</v>
      </c>
      <c r="O104" s="9">
        <v>139387.06199999998</v>
      </c>
      <c r="P104" s="9"/>
      <c r="Q104" s="9">
        <f t="shared" si="17"/>
        <v>1627325.4789999998</v>
      </c>
      <c r="R104" s="43">
        <f t="shared" si="20"/>
        <v>7.4584351053891024E-4</v>
      </c>
      <c r="S104" s="40"/>
      <c r="T104" s="10">
        <v>140701.42000000001</v>
      </c>
      <c r="U104" s="10">
        <v>148068.64300000004</v>
      </c>
      <c r="V104" s="16">
        <f t="shared" si="13"/>
        <v>-0.17192966684885969</v>
      </c>
      <c r="W104" s="17">
        <f t="shared" si="19"/>
        <v>-0.17192966684885969</v>
      </c>
      <c r="X104" s="16">
        <f t="shared" si="21"/>
        <v>-5.8632137258123322E-2</v>
      </c>
      <c r="Y104" s="17">
        <f t="shared" si="18"/>
        <v>-5.8632137258123322E-2</v>
      </c>
      <c r="Z104" s="38"/>
      <c r="AA104" s="10">
        <v>1433145.0660000006</v>
      </c>
      <c r="AB104" s="16">
        <f t="shared" si="22"/>
        <v>0.13549250359000237</v>
      </c>
      <c r="AC104" s="17">
        <f t="shared" si="23"/>
        <v>0.13549250359000237</v>
      </c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</row>
    <row r="105" spans="1:49" s="41" customFormat="1" x14ac:dyDescent="0.25">
      <c r="A105" s="6">
        <v>102</v>
      </c>
      <c r="B105" s="42">
        <v>8518290000</v>
      </c>
      <c r="C105" s="13" t="s">
        <v>6</v>
      </c>
      <c r="D105" s="38"/>
      <c r="E105" s="10">
        <v>618733.25399999996</v>
      </c>
      <c r="F105" s="9">
        <v>961426.33599999978</v>
      </c>
      <c r="G105" s="9">
        <v>669992.64399999997</v>
      </c>
      <c r="H105" s="9">
        <v>1076865.594</v>
      </c>
      <c r="I105" s="9">
        <v>860651.82799999998</v>
      </c>
      <c r="J105" s="9">
        <v>788678.13600000029</v>
      </c>
      <c r="K105" s="9">
        <v>1154864.4689999996</v>
      </c>
      <c r="L105" s="9">
        <v>500419.99100000004</v>
      </c>
      <c r="M105" s="9">
        <v>838869.93500000006</v>
      </c>
      <c r="N105" s="9">
        <v>1232391.4840000002</v>
      </c>
      <c r="O105" s="9">
        <v>1342794.3890000002</v>
      </c>
      <c r="P105" s="9"/>
      <c r="Q105" s="9">
        <f t="shared" si="17"/>
        <v>10045688.060000001</v>
      </c>
      <c r="R105" s="43">
        <f t="shared" si="20"/>
        <v>4.6041872662458422E-3</v>
      </c>
      <c r="S105" s="40"/>
      <c r="T105" s="10">
        <v>1048249.8230000001</v>
      </c>
      <c r="U105" s="10">
        <v>1065459.2799999998</v>
      </c>
      <c r="V105" s="16">
        <f t="shared" si="13"/>
        <v>8.9584280996216306E-2</v>
      </c>
      <c r="W105" s="17">
        <f t="shared" si="19"/>
        <v>8.9584280996216306E-2</v>
      </c>
      <c r="X105" s="16">
        <f t="shared" si="21"/>
        <v>0.26029630057753167</v>
      </c>
      <c r="Y105" s="17">
        <f t="shared" si="18"/>
        <v>0.26029630057753167</v>
      </c>
      <c r="Z105" s="38"/>
      <c r="AA105" s="10">
        <v>10514825.318</v>
      </c>
      <c r="AB105" s="16">
        <f t="shared" si="22"/>
        <v>-4.4616742914111759E-2</v>
      </c>
      <c r="AC105" s="17">
        <f t="shared" si="23"/>
        <v>-4.4616742914111759E-2</v>
      </c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</row>
    <row r="106" spans="1:49" s="41" customFormat="1" x14ac:dyDescent="0.25">
      <c r="A106" s="6">
        <v>103</v>
      </c>
      <c r="B106" s="42">
        <v>8531100000</v>
      </c>
      <c r="C106" s="13" t="s">
        <v>6</v>
      </c>
      <c r="D106" s="38"/>
      <c r="E106" s="10">
        <v>443750.51499999984</v>
      </c>
      <c r="F106" s="9">
        <v>709477.61400000018</v>
      </c>
      <c r="G106" s="9">
        <v>657728.87499999977</v>
      </c>
      <c r="H106" s="9">
        <v>1249426.0899999996</v>
      </c>
      <c r="I106" s="9">
        <v>659683.15399999975</v>
      </c>
      <c r="J106" s="9">
        <v>1686837.6740000003</v>
      </c>
      <c r="K106" s="9">
        <v>1371777.3730000004</v>
      </c>
      <c r="L106" s="9">
        <v>795656.81099999975</v>
      </c>
      <c r="M106" s="9">
        <v>861755.71899999992</v>
      </c>
      <c r="N106" s="9">
        <v>1153152.6100000001</v>
      </c>
      <c r="O106" s="9">
        <v>697560.47999999975</v>
      </c>
      <c r="P106" s="9"/>
      <c r="Q106" s="9">
        <f t="shared" si="17"/>
        <v>10286806.914999999</v>
      </c>
      <c r="R106" s="43">
        <f t="shared" si="20"/>
        <v>4.7146980003251937E-3</v>
      </c>
      <c r="S106" s="40"/>
      <c r="T106" s="10">
        <v>624095.55899999978</v>
      </c>
      <c r="U106" s="10">
        <v>639312.08600000024</v>
      </c>
      <c r="V106" s="16">
        <f t="shared" si="13"/>
        <v>-0.395083986325106</v>
      </c>
      <c r="W106" s="17">
        <f t="shared" si="19"/>
        <v>-0.395083986325106</v>
      </c>
      <c r="X106" s="16">
        <f t="shared" si="21"/>
        <v>9.1111047758292318E-2</v>
      </c>
      <c r="Y106" s="17">
        <f t="shared" si="18"/>
        <v>9.1111047758292318E-2</v>
      </c>
      <c r="Z106" s="38"/>
      <c r="AA106" s="10">
        <v>8309585.7060000002</v>
      </c>
      <c r="AB106" s="16">
        <f t="shared" si="22"/>
        <v>0.23794461949797702</v>
      </c>
      <c r="AC106" s="17">
        <f t="shared" si="23"/>
        <v>0.23794461949797702</v>
      </c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</row>
    <row r="107" spans="1:49" s="41" customFormat="1" x14ac:dyDescent="0.25">
      <c r="A107" s="6">
        <v>104</v>
      </c>
      <c r="B107" s="42">
        <v>8536101000</v>
      </c>
      <c r="C107" s="13" t="s">
        <v>5</v>
      </c>
      <c r="D107" s="38"/>
      <c r="E107" s="10">
        <v>27058.434000000001</v>
      </c>
      <c r="F107" s="9">
        <v>76520.021000000008</v>
      </c>
      <c r="G107" s="9">
        <v>29070.581999999988</v>
      </c>
      <c r="H107" s="9">
        <v>29480.21799999999</v>
      </c>
      <c r="I107" s="9">
        <v>47805.015000000014</v>
      </c>
      <c r="J107" s="9">
        <v>31110.970999999994</v>
      </c>
      <c r="K107" s="9">
        <v>19168.144</v>
      </c>
      <c r="L107" s="9">
        <v>38456.846999999994</v>
      </c>
      <c r="M107" s="9">
        <v>71543.65800000001</v>
      </c>
      <c r="N107" s="9">
        <v>75214.205999999991</v>
      </c>
      <c r="O107" s="9">
        <v>56769.51999999999</v>
      </c>
      <c r="P107" s="9"/>
      <c r="Q107" s="9">
        <f t="shared" si="17"/>
        <v>502197.61600000004</v>
      </c>
      <c r="R107" s="43">
        <f t="shared" si="20"/>
        <v>2.3016958668396273E-4</v>
      </c>
      <c r="S107" s="40"/>
      <c r="T107" s="10">
        <v>38830.138000000014</v>
      </c>
      <c r="U107" s="10">
        <v>54887.873</v>
      </c>
      <c r="V107" s="16">
        <f t="shared" si="13"/>
        <v>-0.24522875372772004</v>
      </c>
      <c r="W107" s="17">
        <f t="shared" si="19"/>
        <v>-0.24522875372772004</v>
      </c>
      <c r="X107" s="16">
        <f t="shared" si="21"/>
        <v>3.4281652706782607E-2</v>
      </c>
      <c r="Y107" s="17">
        <f t="shared" si="18"/>
        <v>3.4281652706782607E-2</v>
      </c>
      <c r="Z107" s="38"/>
      <c r="AA107" s="10">
        <v>427605.65899999999</v>
      </c>
      <c r="AB107" s="16">
        <f t="shared" si="22"/>
        <v>0.17444099588027215</v>
      </c>
      <c r="AC107" s="17">
        <f t="shared" si="23"/>
        <v>0.17444099588027215</v>
      </c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</row>
    <row r="108" spans="1:49" s="41" customFormat="1" x14ac:dyDescent="0.25">
      <c r="A108" s="6">
        <v>105</v>
      </c>
      <c r="B108" s="42">
        <v>8536501100</v>
      </c>
      <c r="C108" s="13" t="s">
        <v>5</v>
      </c>
      <c r="D108" s="38"/>
      <c r="E108" s="10">
        <v>524241.14700000029</v>
      </c>
      <c r="F108" s="9">
        <v>502710.20999999956</v>
      </c>
      <c r="G108" s="9">
        <v>404523.68899999984</v>
      </c>
      <c r="H108" s="9">
        <v>311693.2</v>
      </c>
      <c r="I108" s="9">
        <v>441411.04200000013</v>
      </c>
      <c r="J108" s="9">
        <v>524935.56499999971</v>
      </c>
      <c r="K108" s="9">
        <v>652128.00100000005</v>
      </c>
      <c r="L108" s="9">
        <v>458930.47099999996</v>
      </c>
      <c r="M108" s="9">
        <v>612056.71500000055</v>
      </c>
      <c r="N108" s="9">
        <v>759751.31000000041</v>
      </c>
      <c r="O108" s="9">
        <v>421161.91599999974</v>
      </c>
      <c r="P108" s="9"/>
      <c r="Q108" s="9">
        <f t="shared" si="17"/>
        <v>5613543.2660000008</v>
      </c>
      <c r="R108" s="43">
        <f t="shared" si="20"/>
        <v>2.5728257008845743E-3</v>
      </c>
      <c r="S108" s="40"/>
      <c r="T108" s="10">
        <v>534017.1160000005</v>
      </c>
      <c r="U108" s="10">
        <v>499979.88000000041</v>
      </c>
      <c r="V108" s="16">
        <f t="shared" si="13"/>
        <v>-0.44565819044129124</v>
      </c>
      <c r="W108" s="17">
        <f t="shared" si="19"/>
        <v>-0.44565819044129124</v>
      </c>
      <c r="X108" s="16">
        <f t="shared" si="21"/>
        <v>-0.1576422715250074</v>
      </c>
      <c r="Y108" s="17">
        <f t="shared" si="18"/>
        <v>-0.1576422715250074</v>
      </c>
      <c r="Z108" s="38"/>
      <c r="AA108" s="10">
        <v>5992354.5010000002</v>
      </c>
      <c r="AB108" s="16">
        <f t="shared" si="22"/>
        <v>-6.3215758503069805E-2</v>
      </c>
      <c r="AC108" s="17">
        <f t="shared" si="23"/>
        <v>-6.3215758503069805E-2</v>
      </c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</row>
    <row r="109" spans="1:49" s="41" customFormat="1" x14ac:dyDescent="0.25">
      <c r="A109" s="6">
        <v>106</v>
      </c>
      <c r="B109" s="42">
        <v>8539291000</v>
      </c>
      <c r="C109" s="13" t="s">
        <v>5</v>
      </c>
      <c r="D109" s="38"/>
      <c r="E109" s="10">
        <v>215839.71299999996</v>
      </c>
      <c r="F109" s="9">
        <v>322867.55900000001</v>
      </c>
      <c r="G109" s="9">
        <v>158961.614</v>
      </c>
      <c r="H109" s="9">
        <v>153459.73399999994</v>
      </c>
      <c r="I109" s="9">
        <v>230790.66500000004</v>
      </c>
      <c r="J109" s="9">
        <v>173387.14699999994</v>
      </c>
      <c r="K109" s="9">
        <v>113223.91300000006</v>
      </c>
      <c r="L109" s="9">
        <v>254265.42600000001</v>
      </c>
      <c r="M109" s="9">
        <v>115591.79699999998</v>
      </c>
      <c r="N109" s="9">
        <v>102418.68400000001</v>
      </c>
      <c r="O109" s="9">
        <v>177818.04300000001</v>
      </c>
      <c r="P109" s="9"/>
      <c r="Q109" s="9">
        <f t="shared" si="17"/>
        <v>2018624.2949999999</v>
      </c>
      <c r="R109" s="43">
        <f t="shared" si="20"/>
        <v>9.2518543467230566E-4</v>
      </c>
      <c r="S109" s="40"/>
      <c r="T109" s="10">
        <v>106944.5570000001</v>
      </c>
      <c r="U109" s="10">
        <v>215835.91299999997</v>
      </c>
      <c r="V109" s="16">
        <f t="shared" si="13"/>
        <v>0.7361875397656934</v>
      </c>
      <c r="W109" s="17">
        <f t="shared" si="19"/>
        <v>0.7361875397656934</v>
      </c>
      <c r="X109" s="16">
        <f t="shared" si="21"/>
        <v>-0.17614246615205306</v>
      </c>
      <c r="Y109" s="17">
        <f t="shared" si="18"/>
        <v>-0.17614246615205306</v>
      </c>
      <c r="Z109" s="38"/>
      <c r="AA109" s="10">
        <v>1497179.3820000002</v>
      </c>
      <c r="AB109" s="16">
        <f t="shared" si="22"/>
        <v>0.34828486103210288</v>
      </c>
      <c r="AC109" s="17">
        <f t="shared" si="23"/>
        <v>0.34828486103210288</v>
      </c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</row>
    <row r="110" spans="1:49" s="41" customFormat="1" x14ac:dyDescent="0.25">
      <c r="A110" s="6">
        <v>107</v>
      </c>
      <c r="B110" s="42">
        <v>8544300000</v>
      </c>
      <c r="C110" s="13" t="s">
        <v>5</v>
      </c>
      <c r="D110" s="38"/>
      <c r="E110" s="10">
        <v>764276.52600000065</v>
      </c>
      <c r="F110" s="9">
        <v>700321.36200000008</v>
      </c>
      <c r="G110" s="9">
        <v>732548.04700000002</v>
      </c>
      <c r="H110" s="9">
        <v>914706.22599999956</v>
      </c>
      <c r="I110" s="9">
        <v>768681.23499999999</v>
      </c>
      <c r="J110" s="9">
        <v>754857.12200000021</v>
      </c>
      <c r="K110" s="9">
        <v>919042.32300000009</v>
      </c>
      <c r="L110" s="9">
        <v>753569.8320000004</v>
      </c>
      <c r="M110" s="9">
        <v>711291.18399999943</v>
      </c>
      <c r="N110" s="9">
        <v>981617.80999999959</v>
      </c>
      <c r="O110" s="9">
        <v>1050692.1369999996</v>
      </c>
      <c r="P110" s="9"/>
      <c r="Q110" s="9">
        <f t="shared" si="17"/>
        <v>9051603.8039999995</v>
      </c>
      <c r="R110" s="43">
        <f t="shared" si="20"/>
        <v>4.1485738681675951E-3</v>
      </c>
      <c r="S110" s="40"/>
      <c r="T110" s="10">
        <v>739060.48200000124</v>
      </c>
      <c r="U110" s="10">
        <v>725190.10199999972</v>
      </c>
      <c r="V110" s="16">
        <f t="shared" si="13"/>
        <v>7.0367842042311848E-2</v>
      </c>
      <c r="W110" s="17">
        <f t="shared" si="19"/>
        <v>7.0367842042311848E-2</v>
      </c>
      <c r="X110" s="16">
        <f t="shared" si="21"/>
        <v>0.44885063116870844</v>
      </c>
      <c r="Y110" s="17">
        <f t="shared" si="18"/>
        <v>0.44885063116870844</v>
      </c>
      <c r="Z110" s="38"/>
      <c r="AA110" s="10">
        <v>8398035.8359999992</v>
      </c>
      <c r="AB110" s="16">
        <f t="shared" si="22"/>
        <v>7.7823907966472317E-2</v>
      </c>
      <c r="AC110" s="17">
        <f t="shared" si="23"/>
        <v>7.7823907966472317E-2</v>
      </c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</row>
    <row r="111" spans="1:49" s="41" customFormat="1" x14ac:dyDescent="0.25">
      <c r="A111" s="6">
        <v>108</v>
      </c>
      <c r="B111" s="42">
        <v>8708100000</v>
      </c>
      <c r="C111" s="13" t="s">
        <v>14</v>
      </c>
      <c r="D111" s="38"/>
      <c r="E111" s="10">
        <v>782255.92699999956</v>
      </c>
      <c r="F111" s="9">
        <v>708668.14599999995</v>
      </c>
      <c r="G111" s="9">
        <v>748347.24700000021</v>
      </c>
      <c r="H111" s="9">
        <v>1092851.0569999991</v>
      </c>
      <c r="I111" s="9">
        <v>969021.21199999982</v>
      </c>
      <c r="J111" s="9">
        <v>1140601.2359999991</v>
      </c>
      <c r="K111" s="9">
        <v>1208967.8389999997</v>
      </c>
      <c r="L111" s="9">
        <v>776422.68999999971</v>
      </c>
      <c r="M111" s="9">
        <v>900785.68900000001</v>
      </c>
      <c r="N111" s="9">
        <v>1177960.4350000001</v>
      </c>
      <c r="O111" s="9">
        <v>993331.69700000004</v>
      </c>
      <c r="P111" s="9"/>
      <c r="Q111" s="9">
        <f t="shared" si="17"/>
        <v>10499213.174999997</v>
      </c>
      <c r="R111" s="43">
        <f t="shared" si="20"/>
        <v>4.812049042057908E-3</v>
      </c>
      <c r="S111" s="40"/>
      <c r="T111" s="10">
        <v>894380.29199999978</v>
      </c>
      <c r="U111" s="10">
        <v>926935.23999999964</v>
      </c>
      <c r="V111" s="16">
        <f t="shared" si="13"/>
        <v>-0.15673594164476332</v>
      </c>
      <c r="W111" s="17">
        <f t="shared" si="19"/>
        <v>-0.15673594164476332</v>
      </c>
      <c r="X111" s="16">
        <f t="shared" si="21"/>
        <v>7.1630092518653654E-2</v>
      </c>
      <c r="Y111" s="17">
        <f t="shared" si="18"/>
        <v>7.1630092518653654E-2</v>
      </c>
      <c r="Z111" s="38"/>
      <c r="AA111" s="10">
        <v>10316117.422</v>
      </c>
      <c r="AB111" s="16">
        <f t="shared" si="22"/>
        <v>1.7748513855564446E-2</v>
      </c>
      <c r="AC111" s="17">
        <f t="shared" si="23"/>
        <v>1.7748513855564446E-2</v>
      </c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</row>
    <row r="112" spans="1:49" s="41" customFormat="1" x14ac:dyDescent="0.25">
      <c r="A112" s="6">
        <v>109</v>
      </c>
      <c r="B112" s="42">
        <v>8708210000</v>
      </c>
      <c r="C112" s="13" t="s">
        <v>14</v>
      </c>
      <c r="D112" s="38"/>
      <c r="E112" s="10">
        <v>85648.128999999986</v>
      </c>
      <c r="F112" s="9">
        <v>84167.397999999972</v>
      </c>
      <c r="G112" s="9">
        <v>96182.923999999955</v>
      </c>
      <c r="H112" s="9">
        <v>56851.477000000014</v>
      </c>
      <c r="I112" s="9">
        <v>147891.59599999999</v>
      </c>
      <c r="J112" s="9">
        <v>135715.97899999999</v>
      </c>
      <c r="K112" s="9">
        <v>135540.64600000001</v>
      </c>
      <c r="L112" s="9">
        <v>174453.39799999996</v>
      </c>
      <c r="M112" s="9">
        <v>104613.95999999999</v>
      </c>
      <c r="N112" s="9">
        <v>183497.424</v>
      </c>
      <c r="O112" s="9">
        <v>221866.22399999996</v>
      </c>
      <c r="P112" s="9"/>
      <c r="Q112" s="9">
        <f t="shared" si="17"/>
        <v>1426429.1549999996</v>
      </c>
      <c r="R112" s="43">
        <f t="shared" si="20"/>
        <v>6.5376775711397262E-4</v>
      </c>
      <c r="S112" s="40"/>
      <c r="T112" s="10">
        <v>78937.031999999774</v>
      </c>
      <c r="U112" s="10">
        <v>104368.95299999999</v>
      </c>
      <c r="V112" s="16">
        <f t="shared" si="13"/>
        <v>0.20909721326660127</v>
      </c>
      <c r="W112" s="17">
        <f t="shared" si="19"/>
        <v>0.20909721326660127</v>
      </c>
      <c r="X112" s="16">
        <f t="shared" si="21"/>
        <v>1.1257875797604291</v>
      </c>
      <c r="Y112" s="17">
        <f t="shared" si="18"/>
        <v>1.1257875797604291</v>
      </c>
      <c r="Z112" s="38"/>
      <c r="AA112" s="10">
        <v>1101184.446</v>
      </c>
      <c r="AB112" s="16">
        <f t="shared" si="22"/>
        <v>0.29535897476706602</v>
      </c>
      <c r="AC112" s="17">
        <f t="shared" si="23"/>
        <v>0.29535897476706602</v>
      </c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</row>
    <row r="113" spans="1:49" s="41" customFormat="1" x14ac:dyDescent="0.25">
      <c r="A113" s="6">
        <v>110</v>
      </c>
      <c r="B113" s="42">
        <v>8708291000</v>
      </c>
      <c r="C113" s="13" t="s">
        <v>14</v>
      </c>
      <c r="D113" s="38"/>
      <c r="E113" s="10">
        <v>211949.82599999994</v>
      </c>
      <c r="F113" s="9">
        <v>137423.74400000004</v>
      </c>
      <c r="G113" s="9">
        <v>100087.29399999998</v>
      </c>
      <c r="H113" s="9">
        <v>159171.736</v>
      </c>
      <c r="I113" s="9">
        <v>131935.04499999998</v>
      </c>
      <c r="J113" s="9">
        <v>187078.86600000001</v>
      </c>
      <c r="K113" s="9">
        <v>204119.93299999999</v>
      </c>
      <c r="L113" s="9">
        <v>147950.17900000006</v>
      </c>
      <c r="M113" s="9">
        <v>154233.38799999998</v>
      </c>
      <c r="N113" s="9">
        <v>157976.96899999998</v>
      </c>
      <c r="O113" s="9">
        <v>168444.84899999999</v>
      </c>
      <c r="P113" s="9"/>
      <c r="Q113" s="9">
        <f t="shared" si="17"/>
        <v>1760371.8290000001</v>
      </c>
      <c r="R113" s="43">
        <f t="shared" si="20"/>
        <v>8.0682194296004294E-4</v>
      </c>
      <c r="S113" s="40"/>
      <c r="T113" s="10">
        <v>167065.3539999999</v>
      </c>
      <c r="U113" s="10">
        <v>164137.57500000001</v>
      </c>
      <c r="V113" s="16">
        <f t="shared" si="13"/>
        <v>6.6262063807541502E-2</v>
      </c>
      <c r="W113" s="17">
        <f t="shared" si="19"/>
        <v>6.6262063807541502E-2</v>
      </c>
      <c r="X113" s="16">
        <f t="shared" si="21"/>
        <v>2.6241852299816026E-2</v>
      </c>
      <c r="Y113" s="17">
        <f t="shared" si="18"/>
        <v>2.6241852299816026E-2</v>
      </c>
      <c r="Z113" s="38"/>
      <c r="AA113" s="10">
        <v>2283462.5840000003</v>
      </c>
      <c r="AB113" s="16">
        <f t="shared" si="22"/>
        <v>-0.22907787439358371</v>
      </c>
      <c r="AC113" s="17">
        <f t="shared" si="23"/>
        <v>-0.22907787439358371</v>
      </c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</row>
    <row r="114" spans="1:49" s="41" customFormat="1" x14ac:dyDescent="0.25">
      <c r="A114" s="6">
        <v>111</v>
      </c>
      <c r="B114" s="42">
        <v>8708292000</v>
      </c>
      <c r="C114" s="13" t="s">
        <v>14</v>
      </c>
      <c r="D114" s="38"/>
      <c r="E114" s="10">
        <v>946243.28600000008</v>
      </c>
      <c r="F114" s="9">
        <v>733186.25200000009</v>
      </c>
      <c r="G114" s="9">
        <v>786865.2010000007</v>
      </c>
      <c r="H114" s="9">
        <v>878002.68899999978</v>
      </c>
      <c r="I114" s="9">
        <v>884084.72899999993</v>
      </c>
      <c r="J114" s="9">
        <v>843933.299</v>
      </c>
      <c r="K114" s="9">
        <v>887741.62600000028</v>
      </c>
      <c r="L114" s="9">
        <v>1050298.5320000006</v>
      </c>
      <c r="M114" s="9">
        <v>981499.18</v>
      </c>
      <c r="N114" s="9">
        <v>1064246.4420000012</v>
      </c>
      <c r="O114" s="9">
        <v>723996.98899999948</v>
      </c>
      <c r="P114" s="9"/>
      <c r="Q114" s="9">
        <f t="shared" si="17"/>
        <v>9780098.2250000015</v>
      </c>
      <c r="R114" s="43">
        <f t="shared" si="20"/>
        <v>4.4824608768688533E-3</v>
      </c>
      <c r="S114" s="40"/>
      <c r="T114" s="10">
        <v>1019079.6530000009</v>
      </c>
      <c r="U114" s="10">
        <v>912912.09399999958</v>
      </c>
      <c r="V114" s="16">
        <f t="shared" si="13"/>
        <v>-0.31970926993242543</v>
      </c>
      <c r="W114" s="17">
        <f t="shared" si="19"/>
        <v>-0.31970926993242543</v>
      </c>
      <c r="X114" s="16">
        <f t="shared" si="21"/>
        <v>-0.20693679735608825</v>
      </c>
      <c r="Y114" s="17">
        <f t="shared" si="18"/>
        <v>-0.20693679735608825</v>
      </c>
      <c r="Z114" s="38"/>
      <c r="AA114" s="10">
        <v>10224353.974000003</v>
      </c>
      <c r="AB114" s="16">
        <f t="shared" si="22"/>
        <v>-4.3450740274614985E-2</v>
      </c>
      <c r="AC114" s="17">
        <f t="shared" si="23"/>
        <v>-4.3450740274614985E-2</v>
      </c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</row>
    <row r="115" spans="1:49" s="41" customFormat="1" x14ac:dyDescent="0.25">
      <c r="A115" s="6">
        <v>112</v>
      </c>
      <c r="B115" s="42">
        <v>8708293000</v>
      </c>
      <c r="C115" s="13" t="s">
        <v>14</v>
      </c>
      <c r="D115" s="38"/>
      <c r="E115" s="10">
        <v>180133.87099999998</v>
      </c>
      <c r="F115" s="9">
        <v>124840.72500000003</v>
      </c>
      <c r="G115" s="9">
        <v>155075.14100000003</v>
      </c>
      <c r="H115" s="9">
        <v>228509.52200000008</v>
      </c>
      <c r="I115" s="9">
        <v>178567.41</v>
      </c>
      <c r="J115" s="9">
        <v>195429.05500000005</v>
      </c>
      <c r="K115" s="9">
        <v>206801.766</v>
      </c>
      <c r="L115" s="9">
        <v>215670.98300000001</v>
      </c>
      <c r="M115" s="9">
        <v>172870.03200000004</v>
      </c>
      <c r="N115" s="9">
        <v>211234.99500000002</v>
      </c>
      <c r="O115" s="9">
        <v>156172.35599999997</v>
      </c>
      <c r="P115" s="9"/>
      <c r="Q115" s="9">
        <f t="shared" si="17"/>
        <v>2025305.8560000006</v>
      </c>
      <c r="R115" s="43">
        <f t="shared" si="20"/>
        <v>9.2824775931259988E-4</v>
      </c>
      <c r="S115" s="40"/>
      <c r="T115" s="10">
        <v>217411.81600000031</v>
      </c>
      <c r="U115" s="10">
        <v>158024.92199999999</v>
      </c>
      <c r="V115" s="16">
        <f t="shared" si="13"/>
        <v>-0.26067006084858263</v>
      </c>
      <c r="W115" s="17">
        <f t="shared" si="19"/>
        <v>-0.26067006084858263</v>
      </c>
      <c r="X115" s="16">
        <f t="shared" si="21"/>
        <v>-1.1723252108297328E-2</v>
      </c>
      <c r="Y115" s="17">
        <f t="shared" si="18"/>
        <v>-1.1723252108297328E-2</v>
      </c>
      <c r="Z115" s="38"/>
      <c r="AA115" s="10">
        <v>1983722.3179999997</v>
      </c>
      <c r="AB115" s="16">
        <f t="shared" si="22"/>
        <v>2.0962378465311432E-2</v>
      </c>
      <c r="AC115" s="17">
        <f t="shared" si="23"/>
        <v>2.0962378465311432E-2</v>
      </c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</row>
    <row r="116" spans="1:49" s="41" customFormat="1" x14ac:dyDescent="0.25">
      <c r="A116" s="6">
        <v>113</v>
      </c>
      <c r="B116" s="42">
        <v>8708294000</v>
      </c>
      <c r="C116" s="13" t="s">
        <v>14</v>
      </c>
      <c r="D116" s="38"/>
      <c r="E116" s="10">
        <v>73337.226999999984</v>
      </c>
      <c r="F116" s="9">
        <v>48863.204000000005</v>
      </c>
      <c r="G116" s="9">
        <v>67565.059000000023</v>
      </c>
      <c r="H116" s="9">
        <v>45863.297999999995</v>
      </c>
      <c r="I116" s="9">
        <v>58216.540000000008</v>
      </c>
      <c r="J116" s="9">
        <v>70734.162999999971</v>
      </c>
      <c r="K116" s="9">
        <v>122867.79900000003</v>
      </c>
      <c r="L116" s="9">
        <v>68364.843000000023</v>
      </c>
      <c r="M116" s="9">
        <v>58603.963000000003</v>
      </c>
      <c r="N116" s="9">
        <v>66990.937000000005</v>
      </c>
      <c r="O116" s="9">
        <v>54433.835999999988</v>
      </c>
      <c r="P116" s="9"/>
      <c r="Q116" s="9">
        <f t="shared" si="17"/>
        <v>735840.86899999995</v>
      </c>
      <c r="R116" s="43">
        <f t="shared" si="20"/>
        <v>3.3725406749620643E-4</v>
      </c>
      <c r="S116" s="40"/>
      <c r="T116" s="10">
        <v>71974.136000000013</v>
      </c>
      <c r="U116" s="10">
        <v>42222.129000000008</v>
      </c>
      <c r="V116" s="16">
        <f t="shared" si="13"/>
        <v>-0.18744477331314258</v>
      </c>
      <c r="W116" s="17">
        <f t="shared" si="19"/>
        <v>-0.18744477331314258</v>
      </c>
      <c r="X116" s="16">
        <f t="shared" si="21"/>
        <v>0.28922527805265286</v>
      </c>
      <c r="Y116" s="17">
        <f t="shared" si="18"/>
        <v>0.28922527805265286</v>
      </c>
      <c r="Z116" s="38"/>
      <c r="AA116" s="10">
        <v>588942.61400000006</v>
      </c>
      <c r="AB116" s="16">
        <f t="shared" si="22"/>
        <v>0.24942711141632531</v>
      </c>
      <c r="AC116" s="17">
        <f t="shared" si="23"/>
        <v>0.24942711141632531</v>
      </c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</row>
    <row r="117" spans="1:49" s="41" customFormat="1" x14ac:dyDescent="0.25">
      <c r="A117" s="6">
        <v>114</v>
      </c>
      <c r="B117" s="42">
        <v>8708299000</v>
      </c>
      <c r="C117" s="13" t="s">
        <v>14</v>
      </c>
      <c r="D117" s="38"/>
      <c r="E117" s="10">
        <v>1328410.1370000001</v>
      </c>
      <c r="F117" s="9">
        <v>1138527.3729999999</v>
      </c>
      <c r="G117" s="9">
        <v>1107697.7329999988</v>
      </c>
      <c r="H117" s="9">
        <v>1462265.7639999986</v>
      </c>
      <c r="I117" s="9">
        <v>1026918.6509999993</v>
      </c>
      <c r="J117" s="9">
        <v>1251159.4600000002</v>
      </c>
      <c r="K117" s="9">
        <v>1562287.1430000004</v>
      </c>
      <c r="L117" s="9">
        <v>1347819.010999999</v>
      </c>
      <c r="M117" s="9">
        <v>1498837.3049999995</v>
      </c>
      <c r="N117" s="9">
        <v>2063884.1729999988</v>
      </c>
      <c r="O117" s="9">
        <v>1489643.1869999999</v>
      </c>
      <c r="P117" s="9"/>
      <c r="Q117" s="9">
        <f t="shared" si="17"/>
        <v>15277449.936999995</v>
      </c>
      <c r="R117" s="43">
        <f t="shared" si="20"/>
        <v>7.002033115155651E-3</v>
      </c>
      <c r="S117" s="40"/>
      <c r="T117" s="10">
        <v>1177818.8350000037</v>
      </c>
      <c r="U117" s="10">
        <v>1555937.0690000011</v>
      </c>
      <c r="V117" s="16">
        <f t="shared" si="13"/>
        <v>-0.27823314579000807</v>
      </c>
      <c r="W117" s="17">
        <f t="shared" si="19"/>
        <v>-0.27823314579000807</v>
      </c>
      <c r="X117" s="16">
        <f t="shared" si="21"/>
        <v>-4.2607045825194041E-2</v>
      </c>
      <c r="Y117" s="17">
        <f t="shared" si="18"/>
        <v>-4.2607045825194041E-2</v>
      </c>
      <c r="Z117" s="38"/>
      <c r="AA117" s="10">
        <v>16194492.998000003</v>
      </c>
      <c r="AB117" s="16">
        <f t="shared" si="22"/>
        <v>-5.6626845997170869E-2</v>
      </c>
      <c r="AC117" s="17">
        <f t="shared" si="23"/>
        <v>-5.6626845997170869E-2</v>
      </c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</row>
    <row r="118" spans="1:49" s="41" customFormat="1" x14ac:dyDescent="0.25">
      <c r="A118" s="6">
        <v>115</v>
      </c>
      <c r="B118" s="42">
        <v>8708301000</v>
      </c>
      <c r="C118" s="13" t="s">
        <v>8</v>
      </c>
      <c r="D118" s="38"/>
      <c r="E118" s="10">
        <v>940946.77200000023</v>
      </c>
      <c r="F118" s="9">
        <v>1801920.5490000001</v>
      </c>
      <c r="G118" s="9">
        <v>2179817.1349999993</v>
      </c>
      <c r="H118" s="9">
        <v>1576658.4719999994</v>
      </c>
      <c r="I118" s="9">
        <v>1997634.6689999993</v>
      </c>
      <c r="J118" s="9">
        <v>1862960.5799999998</v>
      </c>
      <c r="K118" s="9">
        <v>2183278.3009999995</v>
      </c>
      <c r="L118" s="9">
        <v>1705372.5209999999</v>
      </c>
      <c r="M118" s="9">
        <v>1926068.9140000003</v>
      </c>
      <c r="N118" s="9">
        <v>2503600.0070000002</v>
      </c>
      <c r="O118" s="9">
        <v>1486438.5319999997</v>
      </c>
      <c r="P118" s="9"/>
      <c r="Q118" s="9">
        <f t="shared" si="17"/>
        <v>20164696.452</v>
      </c>
      <c r="R118" s="43">
        <f t="shared" si="20"/>
        <v>9.2419790538480172E-3</v>
      </c>
      <c r="S118" s="40"/>
      <c r="T118" s="10">
        <v>1233965.5159999994</v>
      </c>
      <c r="U118" s="10">
        <v>1529533.681000001</v>
      </c>
      <c r="V118" s="16">
        <f t="shared" si="13"/>
        <v>-0.40627954631572283</v>
      </c>
      <c r="W118" s="17">
        <f t="shared" si="19"/>
        <v>-0.40627954631572283</v>
      </c>
      <c r="X118" s="16">
        <f t="shared" si="21"/>
        <v>-2.8175351439025515E-2</v>
      </c>
      <c r="Y118" s="17">
        <f t="shared" si="18"/>
        <v>-2.8175351439025515E-2</v>
      </c>
      <c r="Z118" s="38"/>
      <c r="AA118" s="10">
        <v>16258279.891000001</v>
      </c>
      <c r="AB118" s="16">
        <f t="shared" si="22"/>
        <v>0.24027243885513686</v>
      </c>
      <c r="AC118" s="17">
        <f t="shared" si="23"/>
        <v>0.24027243885513686</v>
      </c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</row>
    <row r="119" spans="1:49" s="41" customFormat="1" x14ac:dyDescent="0.25">
      <c r="A119" s="6">
        <v>116</v>
      </c>
      <c r="B119" s="42">
        <v>8708302500</v>
      </c>
      <c r="C119" s="13" t="s">
        <v>8</v>
      </c>
      <c r="D119" s="38"/>
      <c r="E119" s="10">
        <v>716026.80299999996</v>
      </c>
      <c r="F119" s="9">
        <v>862803.09500000009</v>
      </c>
      <c r="G119" s="9">
        <v>575945.11599999981</v>
      </c>
      <c r="H119" s="9">
        <v>1135018.4920000001</v>
      </c>
      <c r="I119" s="9">
        <v>1073504.5560000001</v>
      </c>
      <c r="J119" s="9">
        <v>866666.62999999977</v>
      </c>
      <c r="K119" s="9">
        <v>850003.89300000004</v>
      </c>
      <c r="L119" s="9">
        <v>1088976.3839999998</v>
      </c>
      <c r="M119" s="9">
        <v>899747.69399999978</v>
      </c>
      <c r="N119" s="9">
        <v>683295.51000000024</v>
      </c>
      <c r="O119" s="9">
        <v>1130368.8300000003</v>
      </c>
      <c r="P119" s="9"/>
      <c r="Q119" s="9">
        <f t="shared" si="17"/>
        <v>9882357.0030000005</v>
      </c>
      <c r="R119" s="43">
        <f t="shared" si="20"/>
        <v>4.5293286036703819E-3</v>
      </c>
      <c r="S119" s="40"/>
      <c r="T119" s="10">
        <v>851117.36400000018</v>
      </c>
      <c r="U119" s="10">
        <v>704896.05300000031</v>
      </c>
      <c r="V119" s="16">
        <f t="shared" si="13"/>
        <v>0.65428985476576584</v>
      </c>
      <c r="W119" s="17">
        <f t="shared" si="19"/>
        <v>0.65428985476576584</v>
      </c>
      <c r="X119" s="16">
        <f t="shared" si="21"/>
        <v>0.60359648091262585</v>
      </c>
      <c r="Y119" s="17">
        <f t="shared" si="18"/>
        <v>0.60359648091262585</v>
      </c>
      <c r="Z119" s="38"/>
      <c r="AA119" s="10">
        <v>9321212.6959999986</v>
      </c>
      <c r="AB119" s="16">
        <f t="shared" si="22"/>
        <v>6.0200783449647612E-2</v>
      </c>
      <c r="AC119" s="17">
        <f t="shared" si="23"/>
        <v>6.0200783449647612E-2</v>
      </c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</row>
    <row r="120" spans="1:49" s="41" customFormat="1" x14ac:dyDescent="0.25">
      <c r="A120" s="6">
        <v>117</v>
      </c>
      <c r="B120" s="42">
        <v>8708302900</v>
      </c>
      <c r="C120" s="13" t="s">
        <v>8</v>
      </c>
      <c r="D120" s="38"/>
      <c r="E120" s="10">
        <v>2077455.0369999995</v>
      </c>
      <c r="F120" s="9">
        <v>2219461.810000001</v>
      </c>
      <c r="G120" s="9">
        <v>2238990.3399999994</v>
      </c>
      <c r="H120" s="9">
        <v>1891092.5390000003</v>
      </c>
      <c r="I120" s="9">
        <v>2497255.2520000003</v>
      </c>
      <c r="J120" s="9">
        <v>2161576.7240000009</v>
      </c>
      <c r="K120" s="9">
        <v>2519271.8199999994</v>
      </c>
      <c r="L120" s="9">
        <v>2182741.7000000025</v>
      </c>
      <c r="M120" s="9">
        <v>1826104.0539999995</v>
      </c>
      <c r="N120" s="9">
        <v>2468106.1630000002</v>
      </c>
      <c r="O120" s="9">
        <v>2260184.4869999997</v>
      </c>
      <c r="P120" s="9"/>
      <c r="Q120" s="9">
        <f t="shared" si="17"/>
        <v>24342239.926000006</v>
      </c>
      <c r="R120" s="43">
        <f t="shared" si="20"/>
        <v>1.1156650538001113E-2</v>
      </c>
      <c r="S120" s="40"/>
      <c r="T120" s="10">
        <v>1607179.2679999983</v>
      </c>
      <c r="U120" s="10">
        <v>1791596.4049999996</v>
      </c>
      <c r="V120" s="16">
        <f t="shared" si="13"/>
        <v>-8.4243408617103485E-2</v>
      </c>
      <c r="W120" s="17">
        <f t="shared" si="19"/>
        <v>-8.4243408617103485E-2</v>
      </c>
      <c r="X120" s="16">
        <f t="shared" si="21"/>
        <v>0.26154779094904484</v>
      </c>
      <c r="Y120" s="17">
        <f t="shared" si="18"/>
        <v>0.26154779094904484</v>
      </c>
      <c r="Z120" s="38"/>
      <c r="AA120" s="10">
        <v>19889332.561999999</v>
      </c>
      <c r="AB120" s="16">
        <f t="shared" si="22"/>
        <v>0.22388420275638649</v>
      </c>
      <c r="AC120" s="17">
        <f t="shared" si="23"/>
        <v>0.22388420275638649</v>
      </c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</row>
    <row r="121" spans="1:49" s="41" customFormat="1" x14ac:dyDescent="0.25">
      <c r="A121" s="6">
        <v>118</v>
      </c>
      <c r="B121" s="42">
        <v>8708401000</v>
      </c>
      <c r="C121" s="13" t="s">
        <v>9</v>
      </c>
      <c r="D121" s="38"/>
      <c r="E121" s="10">
        <v>332279.59000000008</v>
      </c>
      <c r="F121" s="9">
        <v>396413.3</v>
      </c>
      <c r="G121" s="9">
        <v>456798.13799999992</v>
      </c>
      <c r="H121" s="9">
        <v>422749.5940000001</v>
      </c>
      <c r="I121" s="9">
        <v>281587.13900000008</v>
      </c>
      <c r="J121" s="9">
        <v>271021.11200000008</v>
      </c>
      <c r="K121" s="9">
        <v>318830.90499999997</v>
      </c>
      <c r="L121" s="9">
        <v>529404.9589999998</v>
      </c>
      <c r="M121" s="9">
        <v>206019.80899999995</v>
      </c>
      <c r="N121" s="9">
        <v>927282.54900000012</v>
      </c>
      <c r="O121" s="9">
        <v>333024.12300000002</v>
      </c>
      <c r="P121" s="9"/>
      <c r="Q121" s="9">
        <f t="shared" si="17"/>
        <v>4475411.2179999994</v>
      </c>
      <c r="R121" s="43">
        <f t="shared" si="20"/>
        <v>2.0511916374525959E-3</v>
      </c>
      <c r="S121" s="40"/>
      <c r="T121" s="10">
        <v>245978.75000000003</v>
      </c>
      <c r="U121" s="10">
        <v>262290.679</v>
      </c>
      <c r="V121" s="16">
        <f t="shared" si="13"/>
        <v>-0.64086014197167862</v>
      </c>
      <c r="W121" s="17">
        <f t="shared" si="19"/>
        <v>-0.64086014197167862</v>
      </c>
      <c r="X121" s="16">
        <f t="shared" si="21"/>
        <v>0.26967578211195226</v>
      </c>
      <c r="Y121" s="17">
        <f t="shared" si="18"/>
        <v>0.26967578211195226</v>
      </c>
      <c r="Z121" s="38"/>
      <c r="AA121" s="10">
        <v>3794983.5709999995</v>
      </c>
      <c r="AB121" s="16">
        <f t="shared" si="22"/>
        <v>0.17929659885739727</v>
      </c>
      <c r="AC121" s="17">
        <f t="shared" si="23"/>
        <v>0.17929659885739727</v>
      </c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</row>
    <row r="122" spans="1:49" s="41" customFormat="1" x14ac:dyDescent="0.25">
      <c r="A122" s="6">
        <v>119</v>
      </c>
      <c r="B122" s="42">
        <v>8708409000</v>
      </c>
      <c r="C122" s="13" t="s">
        <v>9</v>
      </c>
      <c r="D122" s="38"/>
      <c r="E122" s="10">
        <v>1105412.2720000006</v>
      </c>
      <c r="F122" s="9">
        <v>1540736.7530000007</v>
      </c>
      <c r="G122" s="9">
        <v>1330354.4110000001</v>
      </c>
      <c r="H122" s="9">
        <v>924140.79899999988</v>
      </c>
      <c r="I122" s="9">
        <v>935285.11599999992</v>
      </c>
      <c r="J122" s="9">
        <v>911590.47900000052</v>
      </c>
      <c r="K122" s="9">
        <v>1650664.7149999996</v>
      </c>
      <c r="L122" s="9">
        <v>917631.98500000022</v>
      </c>
      <c r="M122" s="9">
        <v>987037.63400000066</v>
      </c>
      <c r="N122" s="9">
        <v>1713189.6450000009</v>
      </c>
      <c r="O122" s="9">
        <v>975685.42399999988</v>
      </c>
      <c r="P122" s="9"/>
      <c r="Q122" s="9">
        <f t="shared" si="17"/>
        <v>12991729.233000005</v>
      </c>
      <c r="R122" s="43">
        <f t="shared" si="20"/>
        <v>5.9544307909848125E-3</v>
      </c>
      <c r="S122" s="40"/>
      <c r="T122" s="10">
        <v>806914.37799999292</v>
      </c>
      <c r="U122" s="10">
        <v>1480880.926</v>
      </c>
      <c r="V122" s="16">
        <f t="shared" si="13"/>
        <v>-0.4304860370551683</v>
      </c>
      <c r="W122" s="17">
        <f t="shared" si="19"/>
        <v>-0.4304860370551683</v>
      </c>
      <c r="X122" s="16">
        <f t="shared" si="21"/>
        <v>-0.34114525559092795</v>
      </c>
      <c r="Y122" s="17">
        <f t="shared" si="18"/>
        <v>-0.34114525559092795</v>
      </c>
      <c r="Z122" s="38"/>
      <c r="AA122" s="10">
        <v>12471317.465</v>
      </c>
      <c r="AB122" s="16">
        <f t="shared" si="22"/>
        <v>4.1728692213994958E-2</v>
      </c>
      <c r="AC122" s="17">
        <f t="shared" si="23"/>
        <v>4.1728692213994958E-2</v>
      </c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</row>
    <row r="123" spans="1:49" s="41" customFormat="1" x14ac:dyDescent="0.25">
      <c r="A123" s="6">
        <v>120</v>
      </c>
      <c r="B123" s="42">
        <v>8708701000</v>
      </c>
      <c r="C123" s="13" t="s">
        <v>0</v>
      </c>
      <c r="D123" s="38"/>
      <c r="E123" s="10">
        <v>2028451.9419999998</v>
      </c>
      <c r="F123" s="9">
        <v>1059859.7440000006</v>
      </c>
      <c r="G123" s="9">
        <v>946406.05300000031</v>
      </c>
      <c r="H123" s="9">
        <v>1203501.2900000003</v>
      </c>
      <c r="I123" s="9">
        <v>1607189.2599999988</v>
      </c>
      <c r="J123" s="9">
        <v>1381551.2980000007</v>
      </c>
      <c r="K123" s="9">
        <v>1830614.8239999977</v>
      </c>
      <c r="L123" s="9">
        <v>2020174.6850000005</v>
      </c>
      <c r="M123" s="9">
        <v>1484327.3510000005</v>
      </c>
      <c r="N123" s="9">
        <v>2205313.4050000012</v>
      </c>
      <c r="O123" s="9">
        <v>2220360.6970000006</v>
      </c>
      <c r="P123" s="9"/>
      <c r="Q123" s="9">
        <f t="shared" si="17"/>
        <v>17987750.549000002</v>
      </c>
      <c r="R123" s="43">
        <f t="shared" si="20"/>
        <v>8.2442309109598683E-3</v>
      </c>
      <c r="S123" s="40"/>
      <c r="T123" s="10">
        <v>1414468.4669999999</v>
      </c>
      <c r="U123" s="10">
        <v>2037939.1290000002</v>
      </c>
      <c r="V123" s="16">
        <f t="shared" si="13"/>
        <v>6.8231989003846036E-3</v>
      </c>
      <c r="W123" s="17">
        <f t="shared" si="19"/>
        <v>6.8231989003846036E-3</v>
      </c>
      <c r="X123" s="16">
        <f t="shared" si="21"/>
        <v>8.9512765815293605E-2</v>
      </c>
      <c r="Y123" s="17">
        <f t="shared" si="18"/>
        <v>8.9512765815293605E-2</v>
      </c>
      <c r="Z123" s="38"/>
      <c r="AA123" s="10">
        <v>18138179.467999998</v>
      </c>
      <c r="AB123" s="16">
        <f t="shared" si="22"/>
        <v>-8.2934960074349199E-3</v>
      </c>
      <c r="AC123" s="17">
        <f t="shared" si="23"/>
        <v>-8.2934960074349199E-3</v>
      </c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</row>
    <row r="124" spans="1:49" s="41" customFormat="1" x14ac:dyDescent="0.25">
      <c r="A124" s="6">
        <v>121</v>
      </c>
      <c r="B124" s="42">
        <v>8708702000</v>
      </c>
      <c r="C124" s="13" t="s">
        <v>6</v>
      </c>
      <c r="D124" s="38"/>
      <c r="E124" s="10">
        <v>59510.017000000007</v>
      </c>
      <c r="F124" s="9">
        <v>28464.853000000003</v>
      </c>
      <c r="G124" s="9">
        <v>91415.53700000004</v>
      </c>
      <c r="H124" s="9">
        <v>64387.294000000002</v>
      </c>
      <c r="I124" s="9">
        <v>94485.438000000009</v>
      </c>
      <c r="J124" s="9">
        <v>46759.297999999988</v>
      </c>
      <c r="K124" s="9">
        <v>142194.87099999996</v>
      </c>
      <c r="L124" s="9">
        <v>193708.35200000004</v>
      </c>
      <c r="M124" s="9">
        <v>45594.830999999998</v>
      </c>
      <c r="N124" s="9">
        <v>74866.539999999994</v>
      </c>
      <c r="O124" s="9">
        <v>69045.335000000021</v>
      </c>
      <c r="P124" s="9"/>
      <c r="Q124" s="9">
        <f t="shared" si="17"/>
        <v>910432.36600000015</v>
      </c>
      <c r="R124" s="43">
        <f t="shared" si="20"/>
        <v>4.172736681926469E-4</v>
      </c>
      <c r="S124" s="40"/>
      <c r="T124" s="10">
        <v>40917.014000000017</v>
      </c>
      <c r="U124" s="10">
        <v>57471.585999999996</v>
      </c>
      <c r="V124" s="16">
        <f t="shared" si="13"/>
        <v>-7.7754428079619728E-2</v>
      </c>
      <c r="W124" s="17">
        <f t="shared" si="19"/>
        <v>-7.7754428079619728E-2</v>
      </c>
      <c r="X124" s="16">
        <f t="shared" si="21"/>
        <v>0.20138210558518477</v>
      </c>
      <c r="Y124" s="17">
        <f t="shared" si="18"/>
        <v>0.20138210558518477</v>
      </c>
      <c r="Z124" s="38"/>
      <c r="AA124" s="10">
        <v>1163170.0909999998</v>
      </c>
      <c r="AB124" s="16">
        <f t="shared" si="22"/>
        <v>-0.2172835486018353</v>
      </c>
      <c r="AC124" s="17">
        <f t="shared" si="23"/>
        <v>-0.2172835486018353</v>
      </c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</row>
    <row r="125" spans="1:49" s="41" customFormat="1" x14ac:dyDescent="0.25">
      <c r="A125" s="6">
        <v>122</v>
      </c>
      <c r="B125" s="42">
        <v>8708802000</v>
      </c>
      <c r="C125" s="13" t="s">
        <v>3</v>
      </c>
      <c r="D125" s="38"/>
      <c r="E125" s="10">
        <v>2463134.475000001</v>
      </c>
      <c r="F125" s="9">
        <v>1638985.8519999981</v>
      </c>
      <c r="G125" s="9">
        <v>1862317.9310000003</v>
      </c>
      <c r="H125" s="9">
        <v>2024707.5270000016</v>
      </c>
      <c r="I125" s="9">
        <v>1966843.6100000003</v>
      </c>
      <c r="J125" s="9">
        <v>2063554.6970000002</v>
      </c>
      <c r="K125" s="9">
        <v>1942418.5630000026</v>
      </c>
      <c r="L125" s="9">
        <v>2297087.277999999</v>
      </c>
      <c r="M125" s="9">
        <v>1943740.6139999989</v>
      </c>
      <c r="N125" s="9">
        <v>3248448.2209999994</v>
      </c>
      <c r="O125" s="9">
        <v>3196343.6190000009</v>
      </c>
      <c r="P125" s="9"/>
      <c r="Q125" s="9">
        <f t="shared" si="17"/>
        <v>24647582.387000002</v>
      </c>
      <c r="R125" s="43">
        <f t="shared" si="20"/>
        <v>1.1296596538950337E-2</v>
      </c>
      <c r="S125" s="40"/>
      <c r="T125" s="10">
        <v>2031910.4739999962</v>
      </c>
      <c r="U125" s="10">
        <v>2179148.8259999999</v>
      </c>
      <c r="V125" s="16">
        <f t="shared" si="13"/>
        <v>-1.603984378238257E-2</v>
      </c>
      <c r="W125" s="17">
        <f t="shared" si="19"/>
        <v>-1.603984378238257E-2</v>
      </c>
      <c r="X125" s="16">
        <f t="shared" si="21"/>
        <v>0.46678537090426381</v>
      </c>
      <c r="Y125" s="17">
        <f t="shared" si="18"/>
        <v>0.46678537090426381</v>
      </c>
      <c r="Z125" s="38"/>
      <c r="AA125" s="10">
        <v>20997496.182000007</v>
      </c>
      <c r="AB125" s="16">
        <f t="shared" si="22"/>
        <v>0.17383435498033387</v>
      </c>
      <c r="AC125" s="17">
        <f t="shared" si="23"/>
        <v>0.17383435498033387</v>
      </c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</row>
    <row r="126" spans="1:49" s="41" customFormat="1" x14ac:dyDescent="0.25">
      <c r="A126" s="6">
        <v>123</v>
      </c>
      <c r="B126" s="42">
        <v>8708910000</v>
      </c>
      <c r="C126" s="13" t="s">
        <v>11</v>
      </c>
      <c r="D126" s="38"/>
      <c r="E126" s="10">
        <v>1392775.5240000004</v>
      </c>
      <c r="F126" s="9">
        <v>1899020.9509999994</v>
      </c>
      <c r="G126" s="9">
        <v>1108950.1179999998</v>
      </c>
      <c r="H126" s="9">
        <v>1176902.7970000007</v>
      </c>
      <c r="I126" s="9">
        <v>1555641.4680000013</v>
      </c>
      <c r="J126" s="9">
        <v>1136118.0100000002</v>
      </c>
      <c r="K126" s="9">
        <v>1460070.7959999999</v>
      </c>
      <c r="L126" s="9">
        <v>1170327.6070000005</v>
      </c>
      <c r="M126" s="9">
        <v>1437198.6699999985</v>
      </c>
      <c r="N126" s="9">
        <v>1640383.7779999997</v>
      </c>
      <c r="O126" s="9">
        <v>1489904.8009999997</v>
      </c>
      <c r="P126" s="9"/>
      <c r="Q126" s="9">
        <f t="shared" si="17"/>
        <v>15467294.52</v>
      </c>
      <c r="R126" s="43">
        <f t="shared" si="20"/>
        <v>7.0890435823724052E-3</v>
      </c>
      <c r="S126" s="40"/>
      <c r="T126" s="10">
        <v>858162.6100000008</v>
      </c>
      <c r="U126" s="10">
        <v>1223084.2249999994</v>
      </c>
      <c r="V126" s="16">
        <f t="shared" si="13"/>
        <v>-9.1734007016009381E-2</v>
      </c>
      <c r="W126" s="17">
        <f t="shared" si="19"/>
        <v>-9.1734007016009381E-2</v>
      </c>
      <c r="X126" s="16">
        <f t="shared" si="21"/>
        <v>0.2181538855183914</v>
      </c>
      <c r="Y126" s="17">
        <f t="shared" si="18"/>
        <v>0.2181538855183914</v>
      </c>
      <c r="Z126" s="38"/>
      <c r="AA126" s="10">
        <v>13674273.319999997</v>
      </c>
      <c r="AB126" s="16">
        <f t="shared" si="22"/>
        <v>0.13112369177070124</v>
      </c>
      <c r="AC126" s="17">
        <f t="shared" si="23"/>
        <v>0.13112369177070124</v>
      </c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</row>
    <row r="127" spans="1:49" s="41" customFormat="1" x14ac:dyDescent="0.25">
      <c r="A127" s="6">
        <v>124</v>
      </c>
      <c r="B127" s="42">
        <v>8708920000</v>
      </c>
      <c r="C127" s="13" t="s">
        <v>12</v>
      </c>
      <c r="D127" s="38"/>
      <c r="E127" s="10">
        <v>825729.77300000004</v>
      </c>
      <c r="F127" s="9">
        <v>928281.3459999999</v>
      </c>
      <c r="G127" s="9">
        <v>755508.7969999999</v>
      </c>
      <c r="H127" s="9">
        <v>805008.34699999983</v>
      </c>
      <c r="I127" s="9">
        <v>719832.24500000011</v>
      </c>
      <c r="J127" s="9">
        <v>723756.24300000002</v>
      </c>
      <c r="K127" s="9">
        <v>768129.4229999996</v>
      </c>
      <c r="L127" s="9">
        <v>813553.90199999989</v>
      </c>
      <c r="M127" s="9">
        <v>682932.93800000008</v>
      </c>
      <c r="N127" s="9">
        <v>1014149.9630000002</v>
      </c>
      <c r="O127" s="9">
        <v>743309.56500000006</v>
      </c>
      <c r="P127" s="9"/>
      <c r="Q127" s="9">
        <f t="shared" si="17"/>
        <v>8780192.5419999994</v>
      </c>
      <c r="R127" s="43">
        <f t="shared" si="20"/>
        <v>4.024179374833496E-3</v>
      </c>
      <c r="S127" s="40"/>
      <c r="T127" s="10">
        <v>330709.89100000041</v>
      </c>
      <c r="U127" s="10">
        <v>782775.42900000024</v>
      </c>
      <c r="V127" s="16">
        <f t="shared" si="13"/>
        <v>-0.26706148782850186</v>
      </c>
      <c r="W127" s="17">
        <f t="shared" si="19"/>
        <v>-0.26706148782850186</v>
      </c>
      <c r="X127" s="16">
        <f t="shared" si="21"/>
        <v>-5.0417862566813097E-2</v>
      </c>
      <c r="Y127" s="17">
        <f t="shared" si="18"/>
        <v>-5.0417862566813097E-2</v>
      </c>
      <c r="Z127" s="38"/>
      <c r="AA127" s="10">
        <v>6141834.6909999996</v>
      </c>
      <c r="AB127" s="16">
        <f t="shared" si="22"/>
        <v>0.42957161560635043</v>
      </c>
      <c r="AC127" s="17">
        <f t="shared" si="23"/>
        <v>0.42957161560635043</v>
      </c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</row>
    <row r="128" spans="1:49" s="41" customFormat="1" x14ac:dyDescent="0.25">
      <c r="A128" s="6">
        <v>125</v>
      </c>
      <c r="B128" s="42">
        <v>8708931000</v>
      </c>
      <c r="C128" s="13" t="s">
        <v>9</v>
      </c>
      <c r="D128" s="38"/>
      <c r="E128" s="10">
        <v>514838.39500000008</v>
      </c>
      <c r="F128" s="9">
        <v>608389.20799999987</v>
      </c>
      <c r="G128" s="9">
        <v>613632.59499999997</v>
      </c>
      <c r="H128" s="9">
        <v>715427.3409999999</v>
      </c>
      <c r="I128" s="9">
        <v>580223.80099999963</v>
      </c>
      <c r="J128" s="9">
        <v>803327.80800000008</v>
      </c>
      <c r="K128" s="9">
        <v>610204.09199999995</v>
      </c>
      <c r="L128" s="9">
        <v>937533.17099999986</v>
      </c>
      <c r="M128" s="9">
        <v>580096.25100000005</v>
      </c>
      <c r="N128" s="9">
        <v>1030930.9730000002</v>
      </c>
      <c r="O128" s="9">
        <v>503273.75399999996</v>
      </c>
      <c r="P128" s="9"/>
      <c r="Q128" s="9">
        <f t="shared" si="17"/>
        <v>7497877.3889999995</v>
      </c>
      <c r="R128" s="43">
        <f t="shared" si="20"/>
        <v>3.4364626287536168E-3</v>
      </c>
      <c r="S128" s="40"/>
      <c r="T128" s="10">
        <v>534055.66200000036</v>
      </c>
      <c r="U128" s="10">
        <v>613811.38300000003</v>
      </c>
      <c r="V128" s="16">
        <f t="shared" si="13"/>
        <v>-0.51182594452907193</v>
      </c>
      <c r="W128" s="17">
        <f t="shared" si="19"/>
        <v>-0.51182594452907193</v>
      </c>
      <c r="X128" s="16">
        <f t="shared" si="21"/>
        <v>-0.18008403242661936</v>
      </c>
      <c r="Y128" s="17">
        <f t="shared" si="18"/>
        <v>-0.18008403242661936</v>
      </c>
      <c r="Z128" s="38"/>
      <c r="AA128" s="10">
        <v>6022230.0260000015</v>
      </c>
      <c r="AB128" s="16">
        <f t="shared" si="22"/>
        <v>0.24503337744143447</v>
      </c>
      <c r="AC128" s="17">
        <f t="shared" si="23"/>
        <v>0.24503337744143447</v>
      </c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</row>
    <row r="129" spans="1:49" s="41" customFormat="1" x14ac:dyDescent="0.25">
      <c r="A129" s="6">
        <v>126</v>
      </c>
      <c r="B129" s="42">
        <v>8708939100</v>
      </c>
      <c r="C129" s="13" t="s">
        <v>9</v>
      </c>
      <c r="D129" s="38"/>
      <c r="E129" s="10">
        <v>1828561.7779999999</v>
      </c>
      <c r="F129" s="9">
        <v>1768905.8959999995</v>
      </c>
      <c r="G129" s="9">
        <v>2302499.7380000004</v>
      </c>
      <c r="H129" s="9">
        <v>2117841.6090000002</v>
      </c>
      <c r="I129" s="9">
        <v>2576710.0410000007</v>
      </c>
      <c r="J129" s="9">
        <v>1271324.9609999999</v>
      </c>
      <c r="K129" s="9">
        <v>2445591.4909999999</v>
      </c>
      <c r="L129" s="9">
        <v>2083564.4090000005</v>
      </c>
      <c r="M129" s="9">
        <v>2850519.73</v>
      </c>
      <c r="N129" s="9">
        <v>2363660.4270000001</v>
      </c>
      <c r="O129" s="9">
        <v>1931288.8959999993</v>
      </c>
      <c r="P129" s="9"/>
      <c r="Q129" s="9">
        <f t="shared" si="17"/>
        <v>23540468.976</v>
      </c>
      <c r="R129" s="43">
        <f t="shared" si="20"/>
        <v>1.0789179083941664E-2</v>
      </c>
      <c r="S129" s="40"/>
      <c r="T129" s="10">
        <v>2301347.0240000016</v>
      </c>
      <c r="U129" s="10">
        <v>2412699.2860000017</v>
      </c>
      <c r="V129" s="16">
        <f t="shared" si="13"/>
        <v>-0.18292455466996776</v>
      </c>
      <c r="W129" s="17">
        <f t="shared" si="19"/>
        <v>-0.18292455466996776</v>
      </c>
      <c r="X129" s="16">
        <f t="shared" si="21"/>
        <v>-0.19953186573786805</v>
      </c>
      <c r="Y129" s="17">
        <f t="shared" si="18"/>
        <v>-0.19953186573786805</v>
      </c>
      <c r="Z129" s="38"/>
      <c r="AA129" s="10">
        <v>23722389.428000003</v>
      </c>
      <c r="AB129" s="16">
        <f t="shared" si="22"/>
        <v>-7.6687237831649041E-3</v>
      </c>
      <c r="AC129" s="17">
        <f t="shared" si="23"/>
        <v>-7.6687237831649041E-3</v>
      </c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</row>
    <row r="130" spans="1:49" s="41" customFormat="1" x14ac:dyDescent="0.25">
      <c r="A130" s="6">
        <v>127</v>
      </c>
      <c r="B130" s="42">
        <v>8708939900</v>
      </c>
      <c r="C130" s="13" t="s">
        <v>9</v>
      </c>
      <c r="D130" s="38"/>
      <c r="E130" s="10">
        <v>1237452.4189999998</v>
      </c>
      <c r="F130" s="9">
        <v>828377.64399999939</v>
      </c>
      <c r="G130" s="9">
        <v>1205191.7909999993</v>
      </c>
      <c r="H130" s="9">
        <v>909056.28900000011</v>
      </c>
      <c r="I130" s="9">
        <v>1379909.8539999991</v>
      </c>
      <c r="J130" s="9">
        <v>899226.70500000054</v>
      </c>
      <c r="K130" s="9">
        <v>1653193.9469999997</v>
      </c>
      <c r="L130" s="9">
        <v>1298436.1209999991</v>
      </c>
      <c r="M130" s="9">
        <v>1311719.4509999987</v>
      </c>
      <c r="N130" s="9">
        <v>1405732.0590000008</v>
      </c>
      <c r="O130" s="9">
        <v>903846.19199999981</v>
      </c>
      <c r="P130" s="9"/>
      <c r="Q130" s="9">
        <f t="shared" si="17"/>
        <v>13032142.471999995</v>
      </c>
      <c r="R130" s="43">
        <f t="shared" si="20"/>
        <v>5.9729531778318027E-3</v>
      </c>
      <c r="S130" s="40"/>
      <c r="T130" s="10">
        <v>1246689.548999999</v>
      </c>
      <c r="U130" s="10">
        <v>1201644.3990000009</v>
      </c>
      <c r="V130" s="16">
        <f t="shared" si="13"/>
        <v>-0.35702811484361313</v>
      </c>
      <c r="W130" s="17">
        <f t="shared" si="19"/>
        <v>-0.35702811484361313</v>
      </c>
      <c r="X130" s="16">
        <f t="shared" si="21"/>
        <v>-0.24782556906837533</v>
      </c>
      <c r="Y130" s="17">
        <f t="shared" si="18"/>
        <v>-0.24782556906837533</v>
      </c>
      <c r="Z130" s="38"/>
      <c r="AA130" s="10">
        <v>10949403.456</v>
      </c>
      <c r="AB130" s="16">
        <f t="shared" si="22"/>
        <v>0.19021483904300795</v>
      </c>
      <c r="AC130" s="17">
        <f t="shared" si="23"/>
        <v>0.19021483904300795</v>
      </c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</row>
    <row r="131" spans="1:49" s="41" customFormat="1" x14ac:dyDescent="0.25">
      <c r="A131" s="6">
        <v>128</v>
      </c>
      <c r="B131" s="42">
        <v>8708940000</v>
      </c>
      <c r="C131" s="13" t="s">
        <v>10</v>
      </c>
      <c r="D131" s="38"/>
      <c r="E131" s="10">
        <v>386071.4929999999</v>
      </c>
      <c r="F131" s="9">
        <v>213258.79199999999</v>
      </c>
      <c r="G131" s="9">
        <v>303893.5999999998</v>
      </c>
      <c r="H131" s="9">
        <v>258461.02100000001</v>
      </c>
      <c r="I131" s="9">
        <v>231810.42900000009</v>
      </c>
      <c r="J131" s="9">
        <v>260804.92900000006</v>
      </c>
      <c r="K131" s="9">
        <v>327448.55</v>
      </c>
      <c r="L131" s="9">
        <v>448736.78399999987</v>
      </c>
      <c r="M131" s="9">
        <v>233222.77900000004</v>
      </c>
      <c r="N131" s="9">
        <v>336619.15399999992</v>
      </c>
      <c r="O131" s="9">
        <v>327853.777</v>
      </c>
      <c r="P131" s="9"/>
      <c r="Q131" s="9">
        <f t="shared" si="17"/>
        <v>3328181.3080000002</v>
      </c>
      <c r="R131" s="43">
        <f t="shared" si="20"/>
        <v>1.525387798877266E-3</v>
      </c>
      <c r="S131" s="40"/>
      <c r="T131" s="10">
        <v>239576.42100000015</v>
      </c>
      <c r="U131" s="10">
        <v>284358.45200000005</v>
      </c>
      <c r="V131" s="16">
        <f t="shared" si="13"/>
        <v>-2.6039448129561642E-2</v>
      </c>
      <c r="W131" s="17">
        <f t="shared" si="19"/>
        <v>-2.6039448129561642E-2</v>
      </c>
      <c r="X131" s="16">
        <f t="shared" si="21"/>
        <v>0.15295949423722402</v>
      </c>
      <c r="Y131" s="17">
        <f t="shared" si="18"/>
        <v>0.15295949423722402</v>
      </c>
      <c r="Z131" s="38"/>
      <c r="AA131" s="10">
        <v>3375906.89</v>
      </c>
      <c r="AB131" s="16">
        <f t="shared" si="22"/>
        <v>-1.4137114427347235E-2</v>
      </c>
      <c r="AC131" s="17">
        <f t="shared" si="23"/>
        <v>-1.4137114427347235E-2</v>
      </c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</row>
    <row r="132" spans="1:49" s="41" customFormat="1" x14ac:dyDescent="0.25">
      <c r="A132" s="6">
        <v>129</v>
      </c>
      <c r="B132" s="42">
        <v>8708991100</v>
      </c>
      <c r="C132" s="13" t="s">
        <v>14</v>
      </c>
      <c r="D132" s="38"/>
      <c r="E132" s="10">
        <v>6826.1040000000003</v>
      </c>
      <c r="F132" s="9">
        <v>2567.9389999999999</v>
      </c>
      <c r="G132" s="9">
        <v>2420.317</v>
      </c>
      <c r="H132" s="9">
        <v>3773.6970000000001</v>
      </c>
      <c r="I132" s="9">
        <v>5636.8969999999999</v>
      </c>
      <c r="J132" s="9">
        <v>8910.223</v>
      </c>
      <c r="K132" s="9">
        <v>29964.293999999998</v>
      </c>
      <c r="L132" s="9">
        <v>17796.557000000001</v>
      </c>
      <c r="M132" s="9">
        <v>1356.2739999999999</v>
      </c>
      <c r="N132" s="9">
        <v>178727.12599999999</v>
      </c>
      <c r="O132" s="9">
        <v>135657.27599999998</v>
      </c>
      <c r="P132" s="9"/>
      <c r="Q132" s="9">
        <f t="shared" si="17"/>
        <v>393636.70400000003</v>
      </c>
      <c r="R132" s="43">
        <f t="shared" ref="R132:R151" si="24">+Q132/$Q$152</f>
        <v>1.8041343601941229E-4</v>
      </c>
      <c r="S132" s="40"/>
      <c r="T132" s="10">
        <v>9288.6679999999997</v>
      </c>
      <c r="U132" s="10">
        <v>3738.44</v>
      </c>
      <c r="V132" s="16">
        <f t="shared" ref="V132:V152" si="25">+W132</f>
        <v>-0.24098104727538677</v>
      </c>
      <c r="W132" s="17">
        <f t="shared" si="19"/>
        <v>-0.24098104727538677</v>
      </c>
      <c r="X132" s="16">
        <f t="shared" ref="X132:X151" si="26">+Y132</f>
        <v>35.287134740693972</v>
      </c>
      <c r="Y132" s="17">
        <f t="shared" si="18"/>
        <v>35.287134740693972</v>
      </c>
      <c r="Z132" s="38"/>
      <c r="AA132" s="10">
        <v>2968919.8629999999</v>
      </c>
      <c r="AB132" s="16">
        <f t="shared" ref="AB132:AB151" si="27">+AC132</f>
        <v>-0.86741417008061561</v>
      </c>
      <c r="AC132" s="17">
        <f t="shared" ref="AC132:AC151" si="28">IFERROR((Q132-AA132)/AA132,0)</f>
        <v>-0.86741417008061561</v>
      </c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</row>
    <row r="133" spans="1:49" s="41" customFormat="1" x14ac:dyDescent="0.25">
      <c r="A133" s="6">
        <v>130</v>
      </c>
      <c r="B133" s="42">
        <v>8708991900</v>
      </c>
      <c r="C133" s="13" t="s">
        <v>14</v>
      </c>
      <c r="D133" s="38"/>
      <c r="E133" s="10">
        <v>45304.375</v>
      </c>
      <c r="F133" s="9">
        <v>45728.050999999999</v>
      </c>
      <c r="G133" s="9">
        <v>138868.54599999997</v>
      </c>
      <c r="H133" s="9">
        <v>49307.667999999998</v>
      </c>
      <c r="I133" s="9">
        <v>178799.66499999998</v>
      </c>
      <c r="J133" s="9">
        <v>59352.273000000001</v>
      </c>
      <c r="K133" s="9">
        <v>69317.396999999997</v>
      </c>
      <c r="L133" s="9">
        <v>71762.899000000005</v>
      </c>
      <c r="M133" s="9">
        <v>110411.95599999999</v>
      </c>
      <c r="N133" s="9">
        <v>71953.854000000007</v>
      </c>
      <c r="O133" s="9">
        <v>22389.017</v>
      </c>
      <c r="P133" s="9"/>
      <c r="Q133" s="9">
        <f t="shared" ref="Q133:Q151" si="29">SUM(E133:P133)</f>
        <v>863195.70099999988</v>
      </c>
      <c r="R133" s="43">
        <f t="shared" si="24"/>
        <v>3.9562393646755872E-4</v>
      </c>
      <c r="S133" s="40"/>
      <c r="T133" s="10">
        <v>59890.788000000008</v>
      </c>
      <c r="U133" s="10">
        <v>51170.512000000002</v>
      </c>
      <c r="V133" s="16">
        <f t="shared" si="25"/>
        <v>-0.68884200421008723</v>
      </c>
      <c r="W133" s="17">
        <f t="shared" si="19"/>
        <v>-0.68884200421008723</v>
      </c>
      <c r="X133" s="16">
        <f t="shared" si="26"/>
        <v>-0.56246251747490827</v>
      </c>
      <c r="Y133" s="17">
        <f t="shared" ref="Y133:Y152" si="30">IFERROR((O133-U133)/U133,0)</f>
        <v>-0.56246251747490827</v>
      </c>
      <c r="Z133" s="38"/>
      <c r="AA133" s="10">
        <v>559911.00699999998</v>
      </c>
      <c r="AB133" s="16">
        <f t="shared" si="27"/>
        <v>0.54166589012957178</v>
      </c>
      <c r="AC133" s="17">
        <f t="shared" si="28"/>
        <v>0.54166589012957178</v>
      </c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</row>
    <row r="134" spans="1:49" s="41" customFormat="1" x14ac:dyDescent="0.25">
      <c r="A134" s="6">
        <v>131</v>
      </c>
      <c r="B134" s="42">
        <v>8708992100</v>
      </c>
      <c r="C134" s="13" t="s">
        <v>13</v>
      </c>
      <c r="D134" s="38"/>
      <c r="E134" s="10">
        <v>69821.763999999996</v>
      </c>
      <c r="F134" s="9">
        <v>183915.88199999998</v>
      </c>
      <c r="G134" s="9">
        <v>92891.097000000009</v>
      </c>
      <c r="H134" s="9">
        <v>169148.69099999999</v>
      </c>
      <c r="I134" s="9">
        <v>164344.90400000004</v>
      </c>
      <c r="J134" s="9">
        <v>60770.014999999985</v>
      </c>
      <c r="K134" s="9">
        <v>77831.072</v>
      </c>
      <c r="L134" s="9">
        <v>200090.96000000002</v>
      </c>
      <c r="M134" s="9">
        <v>177856.62</v>
      </c>
      <c r="N134" s="9">
        <v>254986.845</v>
      </c>
      <c r="O134" s="9">
        <v>143781.73000000001</v>
      </c>
      <c r="P134" s="9"/>
      <c r="Q134" s="9">
        <f t="shared" si="29"/>
        <v>1595439.5799999998</v>
      </c>
      <c r="R134" s="43">
        <f t="shared" si="24"/>
        <v>7.3122941449374587E-4</v>
      </c>
      <c r="S134" s="40"/>
      <c r="T134" s="10">
        <v>55822.130000000012</v>
      </c>
      <c r="U134" s="10">
        <v>114335.80999999998</v>
      </c>
      <c r="V134" s="16">
        <f t="shared" si="25"/>
        <v>-0.43612098890827089</v>
      </c>
      <c r="W134" s="17">
        <f t="shared" ref="W134:W152" si="31">IFERROR((O134-N134)/N134,0)</f>
        <v>-0.43612098890827089</v>
      </c>
      <c r="X134" s="16">
        <f t="shared" si="26"/>
        <v>0.25753891103758336</v>
      </c>
      <c r="Y134" s="17">
        <f t="shared" si="30"/>
        <v>0.25753891103758336</v>
      </c>
      <c r="Z134" s="38"/>
      <c r="AA134" s="10">
        <v>1421890.824</v>
      </c>
      <c r="AB134" s="16">
        <f t="shared" si="27"/>
        <v>0.12205490961097855</v>
      </c>
      <c r="AC134" s="17">
        <f t="shared" si="28"/>
        <v>0.12205490961097855</v>
      </c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</row>
    <row r="135" spans="1:49" s="41" customFormat="1" x14ac:dyDescent="0.25">
      <c r="A135" s="6">
        <v>132</v>
      </c>
      <c r="B135" s="42">
        <v>8708992900</v>
      </c>
      <c r="C135" s="13" t="s">
        <v>13</v>
      </c>
      <c r="D135" s="38"/>
      <c r="E135" s="10">
        <v>793122.07800000021</v>
      </c>
      <c r="F135" s="9">
        <v>1141966.0109999999</v>
      </c>
      <c r="G135" s="9">
        <v>877243.39300000016</v>
      </c>
      <c r="H135" s="9">
        <v>1080826.8299999998</v>
      </c>
      <c r="I135" s="9">
        <v>1269879.2709999997</v>
      </c>
      <c r="J135" s="9">
        <v>802621.38299999991</v>
      </c>
      <c r="K135" s="9">
        <v>1060549.7809999997</v>
      </c>
      <c r="L135" s="9">
        <v>1352404.81</v>
      </c>
      <c r="M135" s="9">
        <v>700233.95699999982</v>
      </c>
      <c r="N135" s="9">
        <v>884031.30099999951</v>
      </c>
      <c r="O135" s="9">
        <v>950448.326</v>
      </c>
      <c r="P135" s="9"/>
      <c r="Q135" s="9">
        <f t="shared" si="29"/>
        <v>10913327.140999999</v>
      </c>
      <c r="R135" s="43">
        <f t="shared" si="24"/>
        <v>5.0018477136515166E-3</v>
      </c>
      <c r="S135" s="40"/>
      <c r="T135" s="10">
        <v>888287.44199999934</v>
      </c>
      <c r="U135" s="10">
        <v>1103536.5519999999</v>
      </c>
      <c r="V135" s="16">
        <f t="shared" si="25"/>
        <v>7.5129721000682673E-2</v>
      </c>
      <c r="W135" s="17">
        <f t="shared" si="31"/>
        <v>7.5129721000682673E-2</v>
      </c>
      <c r="X135" s="16">
        <f t="shared" si="26"/>
        <v>-0.1387251067692771</v>
      </c>
      <c r="Y135" s="17">
        <f t="shared" si="30"/>
        <v>-0.1387251067692771</v>
      </c>
      <c r="Z135" s="38"/>
      <c r="AA135" s="10">
        <v>10315409.629999999</v>
      </c>
      <c r="AB135" s="16">
        <f t="shared" si="27"/>
        <v>5.7963525681141562E-2</v>
      </c>
      <c r="AC135" s="17">
        <f t="shared" si="28"/>
        <v>5.7963525681141562E-2</v>
      </c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</row>
    <row r="136" spans="1:49" s="41" customFormat="1" x14ac:dyDescent="0.25">
      <c r="A136" s="6">
        <v>133</v>
      </c>
      <c r="B136" s="42">
        <v>8708993100</v>
      </c>
      <c r="C136" s="13" t="s">
        <v>10</v>
      </c>
      <c r="D136" s="38"/>
      <c r="E136" s="10">
        <v>51053.226999999999</v>
      </c>
      <c r="F136" s="9">
        <v>74212.005000000019</v>
      </c>
      <c r="G136" s="9">
        <v>70106.00999999998</v>
      </c>
      <c r="H136" s="9">
        <v>158445.86599999995</v>
      </c>
      <c r="I136" s="9">
        <v>42285.326000000001</v>
      </c>
      <c r="J136" s="9">
        <v>95294.883000000016</v>
      </c>
      <c r="K136" s="9">
        <v>92801.127999999968</v>
      </c>
      <c r="L136" s="9">
        <v>142500.864</v>
      </c>
      <c r="M136" s="9">
        <v>23244.724999999999</v>
      </c>
      <c r="N136" s="9">
        <v>177538.94199999998</v>
      </c>
      <c r="O136" s="9">
        <v>26079.203000000001</v>
      </c>
      <c r="P136" s="9"/>
      <c r="Q136" s="9">
        <f t="shared" si="29"/>
        <v>953562.17899999977</v>
      </c>
      <c r="R136" s="43">
        <f t="shared" si="24"/>
        <v>4.3704112808430542E-4</v>
      </c>
      <c r="S136" s="40"/>
      <c r="T136" s="10">
        <v>136816.16800000015</v>
      </c>
      <c r="U136" s="10">
        <v>44145.251000000004</v>
      </c>
      <c r="V136" s="16">
        <f t="shared" si="25"/>
        <v>-0.85310713972825181</v>
      </c>
      <c r="W136" s="17">
        <f t="shared" si="31"/>
        <v>-0.85310713972825181</v>
      </c>
      <c r="X136" s="16">
        <f t="shared" si="26"/>
        <v>-0.40924103025260861</v>
      </c>
      <c r="Y136" s="17">
        <f t="shared" si="30"/>
        <v>-0.40924103025260861</v>
      </c>
      <c r="Z136" s="38"/>
      <c r="AA136" s="10">
        <v>820101.23200000008</v>
      </c>
      <c r="AB136" s="16">
        <f t="shared" si="27"/>
        <v>0.16273716194100252</v>
      </c>
      <c r="AC136" s="17">
        <f t="shared" si="28"/>
        <v>0.16273716194100252</v>
      </c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</row>
    <row r="137" spans="1:49" s="41" customFormat="1" x14ac:dyDescent="0.25">
      <c r="A137" s="6">
        <v>134</v>
      </c>
      <c r="B137" s="42">
        <v>8708993200</v>
      </c>
      <c r="C137" s="13" t="s">
        <v>10</v>
      </c>
      <c r="D137" s="38"/>
      <c r="E137" s="10">
        <v>205006.67199999996</v>
      </c>
      <c r="F137" s="9">
        <v>166153.91300000003</v>
      </c>
      <c r="G137" s="9">
        <v>233329.50199999992</v>
      </c>
      <c r="H137" s="9">
        <v>158073.02900000001</v>
      </c>
      <c r="I137" s="9">
        <v>231532.68099999998</v>
      </c>
      <c r="J137" s="9">
        <v>198939.19700000001</v>
      </c>
      <c r="K137" s="9">
        <v>257881.56999999995</v>
      </c>
      <c r="L137" s="9">
        <v>263804.38500000001</v>
      </c>
      <c r="M137" s="9">
        <v>172747.69199999998</v>
      </c>
      <c r="N137" s="9">
        <v>158813.69700000001</v>
      </c>
      <c r="O137" s="9">
        <v>213587.88100000008</v>
      </c>
      <c r="P137" s="9"/>
      <c r="Q137" s="9">
        <f t="shared" si="29"/>
        <v>2259870.219</v>
      </c>
      <c r="R137" s="43">
        <f t="shared" si="24"/>
        <v>1.0357544076167544E-3</v>
      </c>
      <c r="S137" s="40"/>
      <c r="T137" s="10">
        <v>344427.6650000001</v>
      </c>
      <c r="U137" s="10">
        <v>305827.33299999998</v>
      </c>
      <c r="V137" s="16">
        <f t="shared" si="25"/>
        <v>0.34489584358709352</v>
      </c>
      <c r="W137" s="17">
        <f t="shared" si="31"/>
        <v>0.34489584358709352</v>
      </c>
      <c r="X137" s="16">
        <f t="shared" si="26"/>
        <v>-0.30160630541155686</v>
      </c>
      <c r="Y137" s="17">
        <f t="shared" si="30"/>
        <v>-0.30160630541155686</v>
      </c>
      <c r="Z137" s="38"/>
      <c r="AA137" s="10">
        <v>2201279.236</v>
      </c>
      <c r="AB137" s="16">
        <f t="shared" si="27"/>
        <v>2.6616788112019427E-2</v>
      </c>
      <c r="AC137" s="17">
        <f t="shared" si="28"/>
        <v>2.6616788112019427E-2</v>
      </c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</row>
    <row r="138" spans="1:49" s="41" customFormat="1" x14ac:dyDescent="0.25">
      <c r="A138" s="6">
        <v>135</v>
      </c>
      <c r="B138" s="42">
        <v>8708993300</v>
      </c>
      <c r="C138" s="13" t="s">
        <v>10</v>
      </c>
      <c r="D138" s="38"/>
      <c r="E138" s="10">
        <v>200044.82800000001</v>
      </c>
      <c r="F138" s="9">
        <v>195582.73600000012</v>
      </c>
      <c r="G138" s="9">
        <v>202786.03499999997</v>
      </c>
      <c r="H138" s="9">
        <v>244035.66800000003</v>
      </c>
      <c r="I138" s="9">
        <v>211865.6050000001</v>
      </c>
      <c r="J138" s="9">
        <v>202569.15299999999</v>
      </c>
      <c r="K138" s="9">
        <v>254532.89300000007</v>
      </c>
      <c r="L138" s="9">
        <v>376389.86700000009</v>
      </c>
      <c r="M138" s="9">
        <v>337412.45500000002</v>
      </c>
      <c r="N138" s="9">
        <v>363351.47499999992</v>
      </c>
      <c r="O138" s="9">
        <v>329287.60600000009</v>
      </c>
      <c r="P138" s="9"/>
      <c r="Q138" s="9">
        <f t="shared" si="29"/>
        <v>2917858.3210000009</v>
      </c>
      <c r="R138" s="43">
        <f t="shared" si="24"/>
        <v>1.3373266267096967E-3</v>
      </c>
      <c r="S138" s="40"/>
      <c r="T138" s="10">
        <v>304196.55399999971</v>
      </c>
      <c r="U138" s="10">
        <v>234890.25</v>
      </c>
      <c r="V138" s="16">
        <f t="shared" si="25"/>
        <v>-9.3749086886188743E-2</v>
      </c>
      <c r="W138" s="17">
        <f t="shared" si="31"/>
        <v>-9.3749086886188743E-2</v>
      </c>
      <c r="X138" s="16">
        <f t="shared" si="26"/>
        <v>0.40187856243500991</v>
      </c>
      <c r="Y138" s="17">
        <f t="shared" si="30"/>
        <v>0.40187856243500991</v>
      </c>
      <c r="Z138" s="38"/>
      <c r="AA138" s="10">
        <v>2779249.99</v>
      </c>
      <c r="AB138" s="16">
        <f t="shared" si="27"/>
        <v>4.9872566879095567E-2</v>
      </c>
      <c r="AC138" s="17">
        <f t="shared" si="28"/>
        <v>4.9872566879095567E-2</v>
      </c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</row>
    <row r="139" spans="1:49" s="41" customFormat="1" x14ac:dyDescent="0.25">
      <c r="A139" s="6">
        <v>136</v>
      </c>
      <c r="B139" s="42">
        <v>8708993900</v>
      </c>
      <c r="C139" s="13" t="s">
        <v>10</v>
      </c>
      <c r="D139" s="38"/>
      <c r="E139" s="10">
        <v>1774889.2420000008</v>
      </c>
      <c r="F139" s="9">
        <v>1167549.56</v>
      </c>
      <c r="G139" s="9">
        <v>1221198.2750000008</v>
      </c>
      <c r="H139" s="9">
        <v>1309517.5750000002</v>
      </c>
      <c r="I139" s="9">
        <v>1217485.6560000002</v>
      </c>
      <c r="J139" s="9">
        <v>971114.81599999953</v>
      </c>
      <c r="K139" s="9">
        <v>1001029.4219999997</v>
      </c>
      <c r="L139" s="9">
        <v>1494353.74</v>
      </c>
      <c r="M139" s="9">
        <v>693362.10899999971</v>
      </c>
      <c r="N139" s="9">
        <v>1364824.0980000005</v>
      </c>
      <c r="O139" s="9">
        <v>759352.31999999948</v>
      </c>
      <c r="P139" s="9"/>
      <c r="Q139" s="9">
        <f t="shared" si="29"/>
        <v>12974676.813000003</v>
      </c>
      <c r="R139" s="43">
        <f t="shared" si="24"/>
        <v>5.9466152451950419E-3</v>
      </c>
      <c r="S139" s="40"/>
      <c r="T139" s="10">
        <v>1096954.9280000005</v>
      </c>
      <c r="U139" s="10">
        <v>1006092.5620000007</v>
      </c>
      <c r="V139" s="16">
        <f t="shared" si="25"/>
        <v>-0.44362623644120386</v>
      </c>
      <c r="W139" s="17">
        <f t="shared" si="31"/>
        <v>-0.44362623644120386</v>
      </c>
      <c r="X139" s="16">
        <f t="shared" si="26"/>
        <v>-0.24524606514286215</v>
      </c>
      <c r="Y139" s="17">
        <f t="shared" si="30"/>
        <v>-0.24524606514286215</v>
      </c>
      <c r="Z139" s="38"/>
      <c r="AA139" s="10">
        <v>8273592.4950000029</v>
      </c>
      <c r="AB139" s="16">
        <f t="shared" si="27"/>
        <v>0.56820351266285063</v>
      </c>
      <c r="AC139" s="17">
        <f t="shared" si="28"/>
        <v>0.56820351266285063</v>
      </c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</row>
    <row r="140" spans="1:49" s="41" customFormat="1" x14ac:dyDescent="0.25">
      <c r="A140" s="6">
        <v>137</v>
      </c>
      <c r="B140" s="42">
        <v>8708995000</v>
      </c>
      <c r="C140" s="13" t="s">
        <v>14</v>
      </c>
      <c r="D140" s="38"/>
      <c r="E140" s="10">
        <v>28649.828000000005</v>
      </c>
      <c r="F140" s="9">
        <v>102613.28</v>
      </c>
      <c r="G140" s="9">
        <v>78373.331999999995</v>
      </c>
      <c r="H140" s="9">
        <v>96965.717000000004</v>
      </c>
      <c r="I140" s="9">
        <v>63102.473000000005</v>
      </c>
      <c r="J140" s="9">
        <v>47283.315000000002</v>
      </c>
      <c r="K140" s="9">
        <v>45891.633000000002</v>
      </c>
      <c r="L140" s="9">
        <v>92579.296000000002</v>
      </c>
      <c r="M140" s="9">
        <v>99842.123000000007</v>
      </c>
      <c r="N140" s="9">
        <v>59744.068999999974</v>
      </c>
      <c r="O140" s="9">
        <v>71026.973000000013</v>
      </c>
      <c r="P140" s="9"/>
      <c r="Q140" s="9">
        <f t="shared" si="29"/>
        <v>786072.03899999999</v>
      </c>
      <c r="R140" s="43">
        <f t="shared" si="24"/>
        <v>3.6027625491645072E-4</v>
      </c>
      <c r="S140" s="40"/>
      <c r="T140" s="10">
        <v>47296.407999999974</v>
      </c>
      <c r="U140" s="10">
        <v>141685.69299999997</v>
      </c>
      <c r="V140" s="16">
        <f t="shared" si="25"/>
        <v>0.18885395971272134</v>
      </c>
      <c r="W140" s="17">
        <f t="shared" si="31"/>
        <v>0.18885395971272134</v>
      </c>
      <c r="X140" s="16">
        <f t="shared" si="26"/>
        <v>-0.49870045806248042</v>
      </c>
      <c r="Y140" s="17">
        <f t="shared" si="30"/>
        <v>-0.49870045806248042</v>
      </c>
      <c r="Z140" s="38"/>
      <c r="AA140" s="10">
        <v>1093736.4479999999</v>
      </c>
      <c r="AB140" s="16">
        <f t="shared" si="27"/>
        <v>-0.28129665932098469</v>
      </c>
      <c r="AC140" s="17">
        <f t="shared" si="28"/>
        <v>-0.28129665932098469</v>
      </c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</row>
    <row r="141" spans="1:49" s="41" customFormat="1" x14ac:dyDescent="0.25">
      <c r="A141" s="6">
        <v>138</v>
      </c>
      <c r="B141" s="42">
        <v>8714940000</v>
      </c>
      <c r="C141" s="13" t="s">
        <v>8</v>
      </c>
      <c r="D141" s="38"/>
      <c r="E141" s="10">
        <v>171450.38400000005</v>
      </c>
      <c r="F141" s="9">
        <v>149148.52299999993</v>
      </c>
      <c r="G141" s="9">
        <v>60492.521000000001</v>
      </c>
      <c r="H141" s="9">
        <v>116814.70800000003</v>
      </c>
      <c r="I141" s="9">
        <v>98251.635000000024</v>
      </c>
      <c r="J141" s="9">
        <v>164803.598</v>
      </c>
      <c r="K141" s="9">
        <v>141861.21100000007</v>
      </c>
      <c r="L141" s="9">
        <v>146384.761</v>
      </c>
      <c r="M141" s="9">
        <v>102328.69999999997</v>
      </c>
      <c r="N141" s="9">
        <v>160177.23500000002</v>
      </c>
      <c r="O141" s="9">
        <v>76445.551999999981</v>
      </c>
      <c r="P141" s="9"/>
      <c r="Q141" s="9">
        <f t="shared" si="29"/>
        <v>1388158.828</v>
      </c>
      <c r="R141" s="43">
        <f t="shared" si="24"/>
        <v>6.3622751983046866E-4</v>
      </c>
      <c r="S141" s="40"/>
      <c r="T141" s="10">
        <v>225177.88099999988</v>
      </c>
      <c r="U141" s="10">
        <v>150610.658</v>
      </c>
      <c r="V141" s="16">
        <f t="shared" si="25"/>
        <v>-0.52274396545801294</v>
      </c>
      <c r="W141" s="17">
        <f t="shared" si="31"/>
        <v>-0.52274396545801294</v>
      </c>
      <c r="X141" s="16">
        <f t="shared" si="26"/>
        <v>-0.49242933391871918</v>
      </c>
      <c r="Y141" s="17">
        <f t="shared" si="30"/>
        <v>-0.49242933391871918</v>
      </c>
      <c r="Z141" s="38"/>
      <c r="AA141" s="10">
        <v>1993765.0100000002</v>
      </c>
      <c r="AB141" s="16">
        <f t="shared" si="27"/>
        <v>-0.3037500302003997</v>
      </c>
      <c r="AC141" s="17">
        <f t="shared" si="28"/>
        <v>-0.3037500302003997</v>
      </c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</row>
    <row r="142" spans="1:49" s="41" customFormat="1" x14ac:dyDescent="0.25">
      <c r="A142" s="6">
        <v>139</v>
      </c>
      <c r="B142" s="42">
        <v>9025191200</v>
      </c>
      <c r="C142" s="13" t="s">
        <v>6</v>
      </c>
      <c r="D142" s="38"/>
      <c r="E142" s="10">
        <v>28887.798000000006</v>
      </c>
      <c r="F142" s="9">
        <v>60723.546000000002</v>
      </c>
      <c r="G142" s="9">
        <v>56856.121999999996</v>
      </c>
      <c r="H142" s="9">
        <v>33117.95199999999</v>
      </c>
      <c r="I142" s="9">
        <v>69731.801999999996</v>
      </c>
      <c r="J142" s="9">
        <v>80353.218000000023</v>
      </c>
      <c r="K142" s="9">
        <v>135416.06400000001</v>
      </c>
      <c r="L142" s="9">
        <v>57046.303</v>
      </c>
      <c r="M142" s="9">
        <v>91122.520000000033</v>
      </c>
      <c r="N142" s="9">
        <v>115306.13500000004</v>
      </c>
      <c r="O142" s="9">
        <v>60365.323999999993</v>
      </c>
      <c r="P142" s="9"/>
      <c r="Q142" s="9">
        <f t="shared" si="29"/>
        <v>788926.7840000001</v>
      </c>
      <c r="R142" s="43">
        <f t="shared" si="24"/>
        <v>3.6158465514736325E-4</v>
      </c>
      <c r="S142" s="40"/>
      <c r="T142" s="10">
        <v>32825.375999999989</v>
      </c>
      <c r="U142" s="10">
        <v>45458.404999999992</v>
      </c>
      <c r="V142" s="16">
        <f t="shared" si="25"/>
        <v>-0.47647777804710933</v>
      </c>
      <c r="W142" s="17">
        <f t="shared" si="31"/>
        <v>-0.47647777804710933</v>
      </c>
      <c r="X142" s="16">
        <f t="shared" si="26"/>
        <v>0.32792437394140872</v>
      </c>
      <c r="Y142" s="17">
        <f t="shared" si="30"/>
        <v>0.32792437394140872</v>
      </c>
      <c r="Z142" s="38"/>
      <c r="AA142" s="10">
        <v>562411.44500000007</v>
      </c>
      <c r="AB142" s="16">
        <f t="shared" si="27"/>
        <v>0.40275734253594359</v>
      </c>
      <c r="AC142" s="17">
        <f t="shared" si="28"/>
        <v>0.40275734253594359</v>
      </c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</row>
    <row r="143" spans="1:49" s="41" customFormat="1" x14ac:dyDescent="0.25">
      <c r="A143" s="6">
        <v>140</v>
      </c>
      <c r="B143" s="42">
        <v>9026101100</v>
      </c>
      <c r="C143" s="13" t="s">
        <v>6</v>
      </c>
      <c r="D143" s="38"/>
      <c r="E143" s="10">
        <v>24477.003000000008</v>
      </c>
      <c r="F143" s="9">
        <v>51148.892000000007</v>
      </c>
      <c r="G143" s="9">
        <v>49597.529000000002</v>
      </c>
      <c r="H143" s="9">
        <v>51492.464999999989</v>
      </c>
      <c r="I143" s="9">
        <v>55326.671999999999</v>
      </c>
      <c r="J143" s="9">
        <v>48151.771999999983</v>
      </c>
      <c r="K143" s="9">
        <v>50878.635000000002</v>
      </c>
      <c r="L143" s="9">
        <v>36470.000999999997</v>
      </c>
      <c r="M143" s="9">
        <v>55813.058999999979</v>
      </c>
      <c r="N143" s="9">
        <v>54979.972000000002</v>
      </c>
      <c r="O143" s="9">
        <v>140743.22799999997</v>
      </c>
      <c r="P143" s="9"/>
      <c r="Q143" s="9">
        <f t="shared" si="29"/>
        <v>619079.22799999989</v>
      </c>
      <c r="R143" s="43">
        <f t="shared" si="24"/>
        <v>2.8373931992816689E-4</v>
      </c>
      <c r="S143" s="40"/>
      <c r="T143" s="10">
        <v>39562.948999999979</v>
      </c>
      <c r="U143" s="10">
        <v>80588.049000000014</v>
      </c>
      <c r="V143" s="16">
        <f t="shared" si="25"/>
        <v>1.5598999577518875</v>
      </c>
      <c r="W143" s="17">
        <f t="shared" si="31"/>
        <v>1.5598999577518875</v>
      </c>
      <c r="X143" s="16">
        <f t="shared" si="26"/>
        <v>0.74645285183662835</v>
      </c>
      <c r="Y143" s="17">
        <f t="shared" si="30"/>
        <v>0.74645285183662835</v>
      </c>
      <c r="Z143" s="38"/>
      <c r="AA143" s="10">
        <v>783054.53899999999</v>
      </c>
      <c r="AB143" s="16">
        <f t="shared" si="27"/>
        <v>-0.20940471299662577</v>
      </c>
      <c r="AC143" s="17">
        <f t="shared" si="28"/>
        <v>-0.20940471299662577</v>
      </c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</row>
    <row r="144" spans="1:49" s="41" customFormat="1" x14ac:dyDescent="0.25">
      <c r="A144" s="6">
        <v>141</v>
      </c>
      <c r="B144" s="42">
        <v>9029201000</v>
      </c>
      <c r="C144" s="13" t="s">
        <v>6</v>
      </c>
      <c r="D144" s="38"/>
      <c r="E144" s="10">
        <v>10583.631000000001</v>
      </c>
      <c r="F144" s="9">
        <v>60103.127000000008</v>
      </c>
      <c r="G144" s="9">
        <v>12544.059000000001</v>
      </c>
      <c r="H144" s="9">
        <v>21769.925000000003</v>
      </c>
      <c r="I144" s="9">
        <v>14634.761999999997</v>
      </c>
      <c r="J144" s="9">
        <v>6803.0450000000001</v>
      </c>
      <c r="K144" s="9">
        <v>24510.753999999997</v>
      </c>
      <c r="L144" s="9">
        <v>20336.046000000002</v>
      </c>
      <c r="M144" s="9">
        <v>37021.936000000009</v>
      </c>
      <c r="N144" s="9">
        <v>19479.474999999999</v>
      </c>
      <c r="O144" s="9">
        <v>17794.421999999999</v>
      </c>
      <c r="P144" s="9"/>
      <c r="Q144" s="9">
        <f t="shared" si="29"/>
        <v>245581.18200000003</v>
      </c>
      <c r="R144" s="43">
        <f t="shared" si="24"/>
        <v>1.1255592889612409E-4</v>
      </c>
      <c r="S144" s="40"/>
      <c r="T144" s="10">
        <v>21905.440999999999</v>
      </c>
      <c r="U144" s="10">
        <v>8673.5259999999998</v>
      </c>
      <c r="V144" s="16">
        <f t="shared" si="25"/>
        <v>-8.6504025390828035E-2</v>
      </c>
      <c r="W144" s="17">
        <f t="shared" si="31"/>
        <v>-8.6504025390828035E-2</v>
      </c>
      <c r="X144" s="16">
        <f t="shared" si="26"/>
        <v>1.0515787927539502</v>
      </c>
      <c r="Y144" s="17">
        <f t="shared" si="30"/>
        <v>1.0515787927539502</v>
      </c>
      <c r="Z144" s="38"/>
      <c r="AA144" s="10">
        <v>240823.71899999998</v>
      </c>
      <c r="AB144" s="16">
        <f t="shared" si="27"/>
        <v>1.9754960266185607E-2</v>
      </c>
      <c r="AC144" s="17">
        <f t="shared" si="28"/>
        <v>1.9754960266185607E-2</v>
      </c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</row>
    <row r="145" spans="1:49" s="41" customFormat="1" x14ac:dyDescent="0.25">
      <c r="A145" s="6">
        <v>142</v>
      </c>
      <c r="B145" s="42">
        <v>9029202000</v>
      </c>
      <c r="C145" s="13" t="s">
        <v>6</v>
      </c>
      <c r="D145" s="38"/>
      <c r="E145" s="10">
        <v>120469.183</v>
      </c>
      <c r="F145" s="9">
        <v>79625.680000000008</v>
      </c>
      <c r="G145" s="9">
        <v>89556.47</v>
      </c>
      <c r="H145" s="9">
        <v>111315.95999999999</v>
      </c>
      <c r="I145" s="9">
        <v>110794.389</v>
      </c>
      <c r="J145" s="9">
        <v>61135.87</v>
      </c>
      <c r="K145" s="9">
        <v>83845.821999999986</v>
      </c>
      <c r="L145" s="9">
        <v>141656.78600000002</v>
      </c>
      <c r="M145" s="9">
        <v>84289.21699999999</v>
      </c>
      <c r="N145" s="9">
        <v>81480.693999999989</v>
      </c>
      <c r="O145" s="9">
        <v>140147.91</v>
      </c>
      <c r="P145" s="9"/>
      <c r="Q145" s="9">
        <f t="shared" si="29"/>
        <v>1104317.9809999999</v>
      </c>
      <c r="R145" s="43">
        <f t="shared" si="24"/>
        <v>5.0613624030911009E-4</v>
      </c>
      <c r="S145" s="40"/>
      <c r="T145" s="10">
        <v>158406.84500000003</v>
      </c>
      <c r="U145" s="10">
        <v>45832.686000000002</v>
      </c>
      <c r="V145" s="16">
        <f t="shared" si="25"/>
        <v>0.72001370042331769</v>
      </c>
      <c r="W145" s="17">
        <f t="shared" si="31"/>
        <v>0.72001370042331769</v>
      </c>
      <c r="X145" s="16">
        <f t="shared" si="26"/>
        <v>2.0578157692961745</v>
      </c>
      <c r="Y145" s="17">
        <f t="shared" si="30"/>
        <v>2.0578157692961745</v>
      </c>
      <c r="Z145" s="38"/>
      <c r="AA145" s="10">
        <v>1087441.3030000001</v>
      </c>
      <c r="AB145" s="16">
        <f t="shared" si="27"/>
        <v>1.5519622027819775E-2</v>
      </c>
      <c r="AC145" s="17">
        <f t="shared" si="28"/>
        <v>1.5519622027819775E-2</v>
      </c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</row>
    <row r="146" spans="1:49" s="41" customFormat="1" x14ac:dyDescent="0.25">
      <c r="A146" s="6">
        <v>143</v>
      </c>
      <c r="B146" s="42">
        <v>9029209000</v>
      </c>
      <c r="C146" s="13" t="s">
        <v>6</v>
      </c>
      <c r="D146" s="38"/>
      <c r="E146" s="10">
        <v>123542.60500000001</v>
      </c>
      <c r="F146" s="9">
        <v>46625.614000000001</v>
      </c>
      <c r="G146" s="9">
        <v>111938.23199999995</v>
      </c>
      <c r="H146" s="9">
        <v>96276.916000000041</v>
      </c>
      <c r="I146" s="9">
        <v>121280.285</v>
      </c>
      <c r="J146" s="9">
        <v>104982.673</v>
      </c>
      <c r="K146" s="9">
        <v>145012.23699999999</v>
      </c>
      <c r="L146" s="9">
        <v>148200.70499999996</v>
      </c>
      <c r="M146" s="9">
        <v>112988.23999999999</v>
      </c>
      <c r="N146" s="9">
        <v>180712.13000000003</v>
      </c>
      <c r="O146" s="9">
        <v>195466.82600000003</v>
      </c>
      <c r="P146" s="9"/>
      <c r="Q146" s="9">
        <f t="shared" si="29"/>
        <v>1387026.463</v>
      </c>
      <c r="R146" s="43">
        <f t="shared" si="24"/>
        <v>6.3570852894775335E-4</v>
      </c>
      <c r="S146" s="40"/>
      <c r="T146" s="10">
        <v>120942.40400000004</v>
      </c>
      <c r="U146" s="10">
        <v>111757.59899999999</v>
      </c>
      <c r="V146" s="16">
        <f t="shared" si="25"/>
        <v>8.1647513091677879E-2</v>
      </c>
      <c r="W146" s="17">
        <f t="shared" si="31"/>
        <v>8.1647513091677879E-2</v>
      </c>
      <c r="X146" s="16">
        <f t="shared" si="26"/>
        <v>0.749024923128494</v>
      </c>
      <c r="Y146" s="17">
        <f t="shared" si="30"/>
        <v>0.749024923128494</v>
      </c>
      <c r="Z146" s="38"/>
      <c r="AA146" s="10">
        <v>1441922.1209999998</v>
      </c>
      <c r="AB146" s="16">
        <f t="shared" si="27"/>
        <v>-3.8071167090444981E-2</v>
      </c>
      <c r="AC146" s="17">
        <f t="shared" si="28"/>
        <v>-3.8071167090444981E-2</v>
      </c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</row>
    <row r="147" spans="1:49" s="41" customFormat="1" x14ac:dyDescent="0.25">
      <c r="A147" s="6">
        <v>144</v>
      </c>
      <c r="B147" s="42">
        <v>9029901000</v>
      </c>
      <c r="C147" s="13" t="s">
        <v>6</v>
      </c>
      <c r="D147" s="38"/>
      <c r="E147" s="10">
        <v>189532.277</v>
      </c>
      <c r="F147" s="9">
        <v>157165.44</v>
      </c>
      <c r="G147" s="9">
        <v>191917.59699999998</v>
      </c>
      <c r="H147" s="9">
        <v>131186.40900000001</v>
      </c>
      <c r="I147" s="9">
        <v>112636.655</v>
      </c>
      <c r="J147" s="9">
        <v>53144.983</v>
      </c>
      <c r="K147" s="9">
        <v>125044.5</v>
      </c>
      <c r="L147" s="9">
        <v>163376.16499999998</v>
      </c>
      <c r="M147" s="9">
        <v>179179.86600000004</v>
      </c>
      <c r="N147" s="9">
        <v>187778.66299999997</v>
      </c>
      <c r="O147" s="9">
        <v>78020.65300000002</v>
      </c>
      <c r="P147" s="9"/>
      <c r="Q147" s="9">
        <f t="shared" si="29"/>
        <v>1568983.2079999999</v>
      </c>
      <c r="R147" s="43">
        <f t="shared" si="24"/>
        <v>7.1910380494406389E-4</v>
      </c>
      <c r="S147" s="40"/>
      <c r="T147" s="10">
        <v>45395.721999999994</v>
      </c>
      <c r="U147" s="10">
        <v>58954.304000000004</v>
      </c>
      <c r="V147" s="16">
        <f t="shared" si="25"/>
        <v>-0.5845073569407615</v>
      </c>
      <c r="W147" s="17">
        <f t="shared" si="31"/>
        <v>-0.5845073569407615</v>
      </c>
      <c r="X147" s="16">
        <f t="shared" si="26"/>
        <v>0.32340894059236142</v>
      </c>
      <c r="Y147" s="17">
        <f t="shared" si="30"/>
        <v>0.32340894059236142</v>
      </c>
      <c r="Z147" s="38"/>
      <c r="AA147" s="10">
        <v>830011.89000000013</v>
      </c>
      <c r="AB147" s="16">
        <f t="shared" si="27"/>
        <v>0.89031413513847324</v>
      </c>
      <c r="AC147" s="17">
        <f t="shared" si="28"/>
        <v>0.89031413513847324</v>
      </c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</row>
    <row r="148" spans="1:49" s="41" customFormat="1" x14ac:dyDescent="0.25">
      <c r="A148" s="6">
        <v>145</v>
      </c>
      <c r="B148" s="42">
        <v>9031802000</v>
      </c>
      <c r="C148" s="13" t="s">
        <v>6</v>
      </c>
      <c r="D148" s="38"/>
      <c r="E148" s="10">
        <v>92378.650000000023</v>
      </c>
      <c r="F148" s="9">
        <v>75820.635999999984</v>
      </c>
      <c r="G148" s="9">
        <v>73178.393999999986</v>
      </c>
      <c r="H148" s="9">
        <v>59787.097000000009</v>
      </c>
      <c r="I148" s="9">
        <v>97492.468999999997</v>
      </c>
      <c r="J148" s="9">
        <v>88467.331000000006</v>
      </c>
      <c r="K148" s="9">
        <v>214786.25399999999</v>
      </c>
      <c r="L148" s="9">
        <v>127197.00200000001</v>
      </c>
      <c r="M148" s="9">
        <v>25062.226000000006</v>
      </c>
      <c r="N148" s="9">
        <v>238691.93400000007</v>
      </c>
      <c r="O148" s="9">
        <v>604284.39100000006</v>
      </c>
      <c r="P148" s="9"/>
      <c r="Q148" s="9">
        <f t="shared" ref="Q148" si="32">SUM(E148:P148)</f>
        <v>1697146.3840000001</v>
      </c>
      <c r="R148" s="43">
        <f t="shared" si="24"/>
        <v>7.7784415796084121E-4</v>
      </c>
      <c r="S148" s="40"/>
      <c r="T148" s="10">
        <v>68732.70199999999</v>
      </c>
      <c r="U148" s="10">
        <v>101270.42799999996</v>
      </c>
      <c r="V148" s="16">
        <f t="shared" ref="V148" si="33">+W148</f>
        <v>1.53164981687232</v>
      </c>
      <c r="W148" s="17">
        <f t="shared" si="31"/>
        <v>1.53164981687232</v>
      </c>
      <c r="X148" s="16">
        <f t="shared" ref="X148" si="34">+Y148</f>
        <v>4.9670370011668199</v>
      </c>
      <c r="Y148" s="17">
        <f t="shared" si="30"/>
        <v>4.9670370011668199</v>
      </c>
      <c r="Z148" s="38"/>
      <c r="AA148" s="10">
        <v>1064041.264</v>
      </c>
      <c r="AB148" s="16">
        <f t="shared" ref="AB148" si="35">+AC148</f>
        <v>0.59500053373869921</v>
      </c>
      <c r="AC148" s="17">
        <f t="shared" ref="AC148" si="36">IFERROR((Q148-AA148)/AA148,0)</f>
        <v>0.59500053373869921</v>
      </c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</row>
    <row r="149" spans="1:49" s="41" customFormat="1" x14ac:dyDescent="0.25">
      <c r="A149" s="6">
        <v>146</v>
      </c>
      <c r="B149" s="42">
        <v>9032891100</v>
      </c>
      <c r="C149" s="13" t="s">
        <v>6</v>
      </c>
      <c r="D149" s="38"/>
      <c r="E149" s="10">
        <v>258922.88499999995</v>
      </c>
      <c r="F149" s="9">
        <v>150408.54199999999</v>
      </c>
      <c r="G149" s="9">
        <v>226587.18800000002</v>
      </c>
      <c r="H149" s="9">
        <v>170672.23100000009</v>
      </c>
      <c r="I149" s="9">
        <v>90095.857000000004</v>
      </c>
      <c r="J149" s="9">
        <v>347785.67799999996</v>
      </c>
      <c r="K149" s="9">
        <v>196576.13900000002</v>
      </c>
      <c r="L149" s="9">
        <v>84164.381000000038</v>
      </c>
      <c r="M149" s="9">
        <v>194604.63399999996</v>
      </c>
      <c r="N149" s="9">
        <v>304865.22200000001</v>
      </c>
      <c r="O149" s="9">
        <v>196912.80399999992</v>
      </c>
      <c r="P149" s="9"/>
      <c r="Q149" s="9">
        <f t="shared" si="29"/>
        <v>2221595.5610000002</v>
      </c>
      <c r="R149" s="43">
        <f t="shared" si="24"/>
        <v>1.0182121853288455E-3</v>
      </c>
      <c r="S149" s="40"/>
      <c r="T149" s="10">
        <v>295665.58899999998</v>
      </c>
      <c r="U149" s="10">
        <v>221338.85399999999</v>
      </c>
      <c r="V149" s="16">
        <f t="shared" si="25"/>
        <v>-0.35409882862926256</v>
      </c>
      <c r="W149" s="17">
        <f t="shared" si="31"/>
        <v>-0.35409882862926256</v>
      </c>
      <c r="X149" s="16">
        <f t="shared" si="26"/>
        <v>-0.11035590705642705</v>
      </c>
      <c r="Y149" s="17">
        <f t="shared" si="30"/>
        <v>-0.11035590705642705</v>
      </c>
      <c r="Z149" s="38"/>
      <c r="AA149" s="10">
        <v>2723737.517</v>
      </c>
      <c r="AB149" s="16">
        <f t="shared" si="27"/>
        <v>-0.18435768970611854</v>
      </c>
      <c r="AC149" s="17">
        <f t="shared" si="28"/>
        <v>-0.18435768970611854</v>
      </c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</row>
    <row r="150" spans="1:49" s="41" customFormat="1" x14ac:dyDescent="0.25">
      <c r="A150" s="6">
        <v>147</v>
      </c>
      <c r="B150" s="42">
        <v>9104001000</v>
      </c>
      <c r="C150" s="13" t="s">
        <v>6</v>
      </c>
      <c r="D150" s="38"/>
      <c r="E150" s="10">
        <v>8300.8040000000001</v>
      </c>
      <c r="F150" s="9">
        <v>1679.1949999999999</v>
      </c>
      <c r="G150" s="9">
        <v>5375.2480000000005</v>
      </c>
      <c r="H150" s="9">
        <v>739.71299999999997</v>
      </c>
      <c r="I150" s="9">
        <v>2946.39</v>
      </c>
      <c r="J150" s="9">
        <v>6800.9770000000008</v>
      </c>
      <c r="K150" s="9">
        <v>15841.642</v>
      </c>
      <c r="L150" s="9">
        <v>4077.973</v>
      </c>
      <c r="M150" s="9">
        <v>4131.857</v>
      </c>
      <c r="N150" s="9">
        <v>3951.0340000000001</v>
      </c>
      <c r="O150" s="9">
        <v>4256.5690000000004</v>
      </c>
      <c r="P150" s="9"/>
      <c r="Q150" s="9">
        <f t="shared" si="29"/>
        <v>58101.402000000002</v>
      </c>
      <c r="R150" s="43">
        <f t="shared" si="24"/>
        <v>2.6629309375492467E-5</v>
      </c>
      <c r="S150" s="40"/>
      <c r="T150" s="10">
        <v>5512.4279999999999</v>
      </c>
      <c r="U150" s="10">
        <v>1552.1299999999999</v>
      </c>
      <c r="V150" s="16">
        <f t="shared" si="25"/>
        <v>7.7330389968803176E-2</v>
      </c>
      <c r="W150" s="17">
        <f t="shared" si="31"/>
        <v>7.7330389968803176E-2</v>
      </c>
      <c r="X150" s="16">
        <f t="shared" si="26"/>
        <v>1.7424049531933541</v>
      </c>
      <c r="Y150" s="17">
        <f t="shared" si="30"/>
        <v>1.7424049531933541</v>
      </c>
      <c r="Z150" s="38"/>
      <c r="AA150" s="10">
        <v>61445.26200000001</v>
      </c>
      <c r="AB150" s="16">
        <f t="shared" si="27"/>
        <v>-5.4420143899785264E-2</v>
      </c>
      <c r="AC150" s="17">
        <f t="shared" si="28"/>
        <v>-5.4420143899785264E-2</v>
      </c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</row>
    <row r="151" spans="1:49" s="41" customFormat="1" x14ac:dyDescent="0.25">
      <c r="A151" s="6">
        <v>148</v>
      </c>
      <c r="B151" s="42">
        <v>9401200000</v>
      </c>
      <c r="C151" s="13" t="s">
        <v>6</v>
      </c>
      <c r="D151" s="38"/>
      <c r="E151" s="10">
        <v>151257.35999999999</v>
      </c>
      <c r="F151" s="9">
        <v>158075.86100000003</v>
      </c>
      <c r="G151" s="9">
        <v>144871.432</v>
      </c>
      <c r="H151" s="9">
        <v>191643.37699999995</v>
      </c>
      <c r="I151" s="9">
        <v>117765.552</v>
      </c>
      <c r="J151" s="9">
        <v>155916.71099999995</v>
      </c>
      <c r="K151" s="9">
        <v>173500.09</v>
      </c>
      <c r="L151" s="9">
        <v>139675.96100000001</v>
      </c>
      <c r="M151" s="9">
        <v>215345.25899999999</v>
      </c>
      <c r="N151" s="9">
        <v>298040.85599999985</v>
      </c>
      <c r="O151" s="9">
        <v>82838.011000000013</v>
      </c>
      <c r="P151" s="9"/>
      <c r="Q151" s="9">
        <f t="shared" si="29"/>
        <v>1828930.47</v>
      </c>
      <c r="R151" s="43">
        <f t="shared" si="24"/>
        <v>8.3824406357517576E-4</v>
      </c>
      <c r="S151" s="40"/>
      <c r="T151" s="10">
        <v>109291.47300000003</v>
      </c>
      <c r="U151" s="10">
        <v>86412.75900000002</v>
      </c>
      <c r="V151" s="16">
        <f t="shared" si="25"/>
        <v>-0.72205820332229875</v>
      </c>
      <c r="W151" s="17">
        <f t="shared" si="31"/>
        <v>-0.72205820332229875</v>
      </c>
      <c r="X151" s="16">
        <f t="shared" si="26"/>
        <v>-4.1368289143504905E-2</v>
      </c>
      <c r="Y151" s="17">
        <f t="shared" si="30"/>
        <v>-4.1368289143504905E-2</v>
      </c>
      <c r="Z151" s="38"/>
      <c r="AA151" s="10">
        <v>1164989.8219999999</v>
      </c>
      <c r="AB151" s="16">
        <f t="shared" si="27"/>
        <v>0.56991111463976385</v>
      </c>
      <c r="AC151" s="17">
        <f t="shared" si="28"/>
        <v>0.56991111463976385</v>
      </c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</row>
    <row r="152" spans="1:49" x14ac:dyDescent="0.25">
      <c r="A152" s="44"/>
      <c r="B152" s="45"/>
      <c r="C152" s="46" t="s">
        <v>19</v>
      </c>
      <c r="D152" s="29"/>
      <c r="E152" s="47">
        <f t="shared" ref="E152:R152" si="37">SUM(E4:E151)</f>
        <v>177983522.82300007</v>
      </c>
      <c r="F152" s="48">
        <f t="shared" si="37"/>
        <v>191499722.78099996</v>
      </c>
      <c r="G152" s="48">
        <f t="shared" si="37"/>
        <v>167439502.95100003</v>
      </c>
      <c r="H152" s="48">
        <f t="shared" si="37"/>
        <v>202669447.11400002</v>
      </c>
      <c r="I152" s="48">
        <f t="shared" si="37"/>
        <v>182684379.97999984</v>
      </c>
      <c r="J152" s="48">
        <f t="shared" si="37"/>
        <v>192530066.82099986</v>
      </c>
      <c r="K152" s="48">
        <f t="shared" si="37"/>
        <v>201327933.94099995</v>
      </c>
      <c r="L152" s="48">
        <f t="shared" si="37"/>
        <v>202486078.98499998</v>
      </c>
      <c r="M152" s="48">
        <f t="shared" si="37"/>
        <v>198776197.93099993</v>
      </c>
      <c r="N152" s="48">
        <f t="shared" si="37"/>
        <v>242787322.20999998</v>
      </c>
      <c r="O152" s="48">
        <f t="shared" si="37"/>
        <v>221674962.47999996</v>
      </c>
      <c r="P152" s="48">
        <f t="shared" si="37"/>
        <v>0</v>
      </c>
      <c r="Q152" s="49">
        <f t="shared" si="37"/>
        <v>2181859138.0169997</v>
      </c>
      <c r="R152" s="50">
        <f t="shared" si="37"/>
        <v>1</v>
      </c>
      <c r="S152" s="29"/>
      <c r="T152" s="47">
        <f>SUM(T4:T151)</f>
        <v>195004052.07099992</v>
      </c>
      <c r="U152" s="47">
        <f>SUM(U4:U151)</f>
        <v>192816825.81999978</v>
      </c>
      <c r="V152" s="20">
        <f t="shared" si="25"/>
        <v>-8.6958246163029843E-2</v>
      </c>
      <c r="W152" s="21">
        <f t="shared" si="31"/>
        <v>-8.6958246163029843E-2</v>
      </c>
      <c r="X152" s="20">
        <f t="shared" ref="X152" si="38">+Y152</f>
        <v>0.14966607056865514</v>
      </c>
      <c r="Y152" s="21">
        <f t="shared" si="30"/>
        <v>0.14966607056865514</v>
      </c>
      <c r="Z152" s="29"/>
      <c r="AA152" s="51">
        <f>SUM(AA4:AA151)</f>
        <v>1916605858.5460007</v>
      </c>
      <c r="AB152" s="20">
        <f t="shared" ref="AB152" si="39">+AC152</f>
        <v>0.13839740616895993</v>
      </c>
      <c r="AC152" s="21">
        <f>IFERROR((Q152-AA152)/AA152,0)</f>
        <v>0.13839740616895993</v>
      </c>
    </row>
    <row r="153" spans="1:49" x14ac:dyDescent="0.25">
      <c r="A153" s="26"/>
      <c r="B153" s="7" t="s">
        <v>24</v>
      </c>
      <c r="C153" s="3"/>
      <c r="D153" s="52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S153" s="52"/>
      <c r="T153" s="53"/>
      <c r="U153" s="53"/>
      <c r="V153" s="53"/>
      <c r="W153" s="53"/>
      <c r="X153" s="53"/>
      <c r="Y153" s="53"/>
      <c r="Z153" s="52"/>
    </row>
    <row r="154" spans="1:49" x14ac:dyDescent="0.25">
      <c r="B154" s="7" t="s">
        <v>15</v>
      </c>
      <c r="D154" s="52"/>
      <c r="Q154" s="26"/>
      <c r="S154" s="52"/>
      <c r="W154" s="95"/>
      <c r="Z154" s="52"/>
    </row>
    <row r="155" spans="1:49" s="22" customFormat="1" x14ac:dyDescent="0.25">
      <c r="A155" s="41"/>
      <c r="B155" s="41"/>
      <c r="D155" s="54"/>
      <c r="E155" s="26"/>
      <c r="F155" s="26"/>
      <c r="G155" s="26"/>
      <c r="H155" s="26"/>
      <c r="I155" s="26"/>
      <c r="J155" s="26"/>
      <c r="K155" s="94"/>
      <c r="L155" s="94"/>
      <c r="M155" s="26"/>
      <c r="N155" s="26"/>
      <c r="O155" s="26"/>
      <c r="P155" s="26"/>
      <c r="Q155" s="26"/>
      <c r="R155" s="53"/>
      <c r="S155" s="54"/>
      <c r="T155" s="26"/>
      <c r="U155" s="26"/>
      <c r="V155" s="26"/>
      <c r="W155" s="26"/>
      <c r="X155" s="26"/>
      <c r="Y155" s="26"/>
      <c r="Z155" s="54"/>
      <c r="AA155" s="26"/>
      <c r="AB155" s="26"/>
      <c r="AC155" s="26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</row>
    <row r="156" spans="1:49" s="22" customFormat="1" x14ac:dyDescent="0.25">
      <c r="A156" s="41"/>
      <c r="B156" s="41"/>
      <c r="D156" s="54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53"/>
      <c r="R156" s="53"/>
      <c r="S156" s="54"/>
      <c r="T156" s="26"/>
      <c r="U156" s="26"/>
      <c r="V156" s="26"/>
      <c r="W156" s="26"/>
      <c r="X156" s="26"/>
      <c r="Y156" s="26"/>
      <c r="Z156" s="54"/>
      <c r="AA156" s="26"/>
      <c r="AB156" s="26"/>
      <c r="AC156" s="26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</row>
    <row r="157" spans="1:49" x14ac:dyDescent="0.25"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</row>
  </sheetData>
  <sortState xmlns:xlrd2="http://schemas.microsoft.com/office/spreadsheetml/2017/richdata2" ref="B4:AV151">
    <sortCondition descending="1" ref="Q4:Q151"/>
  </sortState>
  <dataConsolidate>
    <dataRefs count="1">
      <dataRef name="$D$9:$D$161,$F$9:$K$161" r:id="rId1"/>
    </dataRefs>
  </dataConsolidate>
  <mergeCells count="3">
    <mergeCell ref="X2:Y2"/>
    <mergeCell ref="AB2:AC2"/>
    <mergeCell ref="V2:W2"/>
  </mergeCells>
  <conditionalFormatting sqref="B4:B151">
    <cfRule type="duplicateValues" dxfId="18" priority="57"/>
  </conditionalFormatting>
  <conditionalFormatting sqref="W4:W152">
    <cfRule type="cellIs" dxfId="17" priority="1" operator="lessThan">
      <formula>0%</formula>
    </cfRule>
    <cfRule type="cellIs" dxfId="16" priority="2" operator="greaterThanOrEqual">
      <formula>1%</formula>
    </cfRule>
  </conditionalFormatting>
  <conditionalFormatting sqref="Y4:Y152">
    <cfRule type="cellIs" dxfId="15" priority="8" operator="lessThan">
      <formula>0%</formula>
    </cfRule>
    <cfRule type="cellIs" dxfId="14" priority="9" operator="greaterThanOrEqual">
      <formula>1%</formula>
    </cfRule>
  </conditionalFormatting>
  <conditionalFormatting sqref="AC4:AC152">
    <cfRule type="cellIs" dxfId="13" priority="38" operator="lessThan">
      <formula>0%</formula>
    </cfRule>
    <cfRule type="cellIs" dxfId="12" priority="39" operator="greaterThanOrEqual">
      <formula>1%</formula>
    </cfRule>
  </conditionalFormatting>
  <pageMargins left="0.97" right="0.7" top="0.75" bottom="0.75" header="0.3" footer="0.3"/>
  <pageSetup paperSize="9" scale="53" orientation="landscape" verticalDpi="300" r:id="rId2"/>
  <rowBreaks count="3" manualBreakCount="3">
    <brk id="109" max="10" man="1"/>
    <brk id="139" max="10" man="1"/>
    <brk id="154" max="16383" man="1"/>
  </rowBreaks>
  <ignoredErrors>
    <ignoredError sqref="I152:N152 F152:G152 H152 U15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4185FC00-E765-4B5F-859B-DDB86965DDC8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V4:V151</xm:sqref>
        </x14:conditionalFormatting>
        <x14:conditionalFormatting xmlns:xm="http://schemas.microsoft.com/office/excel/2006/main">
          <x14:cfRule type="iconSet" priority="3" id="{5F412593-C693-4AFE-A7BA-803BC1A5A20F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V152</xm:sqref>
        </x14:conditionalFormatting>
        <x14:conditionalFormatting xmlns:xm="http://schemas.microsoft.com/office/excel/2006/main">
          <x14:cfRule type="iconSet" priority="60" id="{D9508601-F2BE-4A1A-BE2A-6147F5F65492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X4:X151</xm:sqref>
        </x14:conditionalFormatting>
        <x14:conditionalFormatting xmlns:xm="http://schemas.microsoft.com/office/excel/2006/main">
          <x14:cfRule type="iconSet" priority="42" id="{CAB84E4C-9537-473E-982E-118A5853756E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X152</xm:sqref>
        </x14:conditionalFormatting>
        <x14:conditionalFormatting xmlns:xm="http://schemas.microsoft.com/office/excel/2006/main">
          <x14:cfRule type="iconSet" priority="61" id="{B0DC66A4-40A0-4299-AE5B-C7EF5C56321A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AB4:AB151</xm:sqref>
        </x14:conditionalFormatting>
        <x14:conditionalFormatting xmlns:xm="http://schemas.microsoft.com/office/excel/2006/main">
          <x14:cfRule type="iconSet" priority="37" id="{E352DF02-4DD5-484B-B398-70849A7DECB1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AB152</xm:sqref>
        </x14:conditionalFormatting>
        <x14:conditionalFormatting xmlns:xm="http://schemas.microsoft.com/office/excel/2006/main">
          <x14:cfRule type="iconSet" priority="7" id="{DC70FCED-9200-46BF-A335-59A4FA7D1D85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AE7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F6FE-20B9-44E4-B952-C4EBCC400F5E}">
  <dimension ref="B1:I22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2" activeCellId="1" sqref="D22 H22"/>
    </sheetView>
  </sheetViews>
  <sheetFormatPr defaultColWidth="11.42578125" defaultRowHeight="15" x14ac:dyDescent="0.25"/>
  <cols>
    <col min="1" max="1" width="3" customWidth="1"/>
    <col min="2" max="2" width="20.5703125" customWidth="1"/>
    <col min="3" max="3" width="13.7109375" customWidth="1"/>
    <col min="4" max="5" width="13.42578125" customWidth="1"/>
    <col min="6" max="6" width="1.140625" customWidth="1"/>
    <col min="7" max="7" width="14.28515625" customWidth="1"/>
  </cols>
  <sheetData>
    <row r="1" spans="2:9" ht="30.75" customHeight="1" x14ac:dyDescent="0.25">
      <c r="B1" s="121" t="s">
        <v>111</v>
      </c>
    </row>
    <row r="2" spans="2:9" x14ac:dyDescent="0.25">
      <c r="B2" s="102"/>
      <c r="C2" s="109" t="s">
        <v>31</v>
      </c>
      <c r="D2" s="103"/>
      <c r="E2" s="102"/>
      <c r="F2" s="110"/>
      <c r="G2" s="103" t="s">
        <v>32</v>
      </c>
      <c r="H2" s="103"/>
      <c r="I2" s="102"/>
    </row>
    <row r="3" spans="2:9" x14ac:dyDescent="0.25">
      <c r="B3" s="104" t="s">
        <v>25</v>
      </c>
      <c r="C3" s="105">
        <v>2023</v>
      </c>
      <c r="D3" s="105">
        <v>2024</v>
      </c>
      <c r="E3" s="105" t="s">
        <v>34</v>
      </c>
      <c r="F3" s="111"/>
      <c r="G3" s="105">
        <v>2023</v>
      </c>
      <c r="H3" s="105">
        <v>2024</v>
      </c>
      <c r="I3" s="105" t="s">
        <v>34</v>
      </c>
    </row>
    <row r="4" spans="2:9" x14ac:dyDescent="0.25">
      <c r="B4" s="99" t="s">
        <v>27</v>
      </c>
      <c r="C4" s="100">
        <v>503236811.70499939</v>
      </c>
      <c r="D4" s="100">
        <v>566730675.49199951</v>
      </c>
      <c r="E4" s="119">
        <f>(D4/C4)-1</f>
        <v>0.126170944394705</v>
      </c>
      <c r="F4" s="112"/>
      <c r="G4" s="100">
        <v>7027.2</v>
      </c>
      <c r="H4" s="100">
        <v>8210.2950000000001</v>
      </c>
      <c r="I4" s="119">
        <f>(H4/G4)-1</f>
        <v>0.16835937500000009</v>
      </c>
    </row>
    <row r="5" spans="2:9" x14ac:dyDescent="0.25">
      <c r="B5" s="99" t="s">
        <v>16</v>
      </c>
      <c r="C5" s="100">
        <v>317986559.07600087</v>
      </c>
      <c r="D5" s="100">
        <v>382545272.83699971</v>
      </c>
      <c r="E5" s="119">
        <f t="shared" ref="E5:E22" si="0">(D5/C5)-1</f>
        <v>0.20302340434951804</v>
      </c>
      <c r="F5" s="112"/>
      <c r="G5" s="100">
        <v>1903.375</v>
      </c>
      <c r="H5" s="100">
        <v>195.126</v>
      </c>
      <c r="I5" s="119">
        <f t="shared" ref="I5:I22" si="1">(H5/G5)-1</f>
        <v>-0.89748420568726606</v>
      </c>
    </row>
    <row r="6" spans="2:9" x14ac:dyDescent="0.25">
      <c r="B6" s="99" t="s">
        <v>4</v>
      </c>
      <c r="C6" s="100">
        <v>295805581.73999727</v>
      </c>
      <c r="D6" s="100">
        <v>344424138.68099767</v>
      </c>
      <c r="E6" s="119">
        <f t="shared" si="0"/>
        <v>0.16435983612957794</v>
      </c>
      <c r="F6" s="112"/>
      <c r="G6" s="100">
        <v>22244726.626000024</v>
      </c>
      <c r="H6" s="100">
        <v>42816893.321000032</v>
      </c>
      <c r="I6" s="119">
        <f t="shared" si="1"/>
        <v>0.92481094692145605</v>
      </c>
    </row>
    <row r="7" spans="2:9" x14ac:dyDescent="0.25">
      <c r="B7" s="99" t="s">
        <v>17</v>
      </c>
      <c r="C7" s="100">
        <v>159729584.57299986</v>
      </c>
      <c r="D7" s="100">
        <v>185101002.29300031</v>
      </c>
      <c r="E7" s="119">
        <f t="shared" si="0"/>
        <v>0.15883981535308611</v>
      </c>
      <c r="F7" s="112"/>
      <c r="G7" s="100">
        <v>1008426.387</v>
      </c>
      <c r="H7" s="100">
        <v>1904125.8240000003</v>
      </c>
      <c r="I7" s="119">
        <f t="shared" si="1"/>
        <v>0.88821499372368207</v>
      </c>
    </row>
    <row r="8" spans="2:9" x14ac:dyDescent="0.25">
      <c r="B8" s="99" t="s">
        <v>26</v>
      </c>
      <c r="C8" s="100">
        <v>117647443.40699986</v>
      </c>
      <c r="D8" s="100">
        <v>126349549.67300017</v>
      </c>
      <c r="E8" s="119">
        <f t="shared" si="0"/>
        <v>7.396766146371303E-2</v>
      </c>
      <c r="F8" s="112"/>
      <c r="G8" s="100">
        <v>29921.623</v>
      </c>
      <c r="H8" s="100">
        <v>13869.424999999999</v>
      </c>
      <c r="I8" s="119">
        <f t="shared" si="1"/>
        <v>-0.53647484295888637</v>
      </c>
    </row>
    <row r="9" spans="2:9" x14ac:dyDescent="0.25">
      <c r="B9" s="99" t="s">
        <v>9</v>
      </c>
      <c r="C9" s="100">
        <v>88813637.424000204</v>
      </c>
      <c r="D9" s="100">
        <v>86817678.185999826</v>
      </c>
      <c r="E9" s="119">
        <f t="shared" si="0"/>
        <v>-2.2473567076997214E-2</v>
      </c>
      <c r="F9" s="112"/>
      <c r="G9" s="100">
        <v>1084593.5170000002</v>
      </c>
      <c r="H9" s="100">
        <v>874999.04499999981</v>
      </c>
      <c r="I9" s="119">
        <f t="shared" si="1"/>
        <v>-0.19324702638804392</v>
      </c>
    </row>
    <row r="10" spans="2:9" x14ac:dyDescent="0.25">
      <c r="B10" s="99" t="s">
        <v>5</v>
      </c>
      <c r="C10" s="100">
        <v>79677901.782999322</v>
      </c>
      <c r="D10" s="100">
        <v>85556580.992999062</v>
      </c>
      <c r="E10" s="119">
        <f t="shared" si="0"/>
        <v>7.3780547409621366E-2</v>
      </c>
      <c r="F10" s="112"/>
      <c r="G10" s="100">
        <v>798417.46700000006</v>
      </c>
      <c r="H10" s="100">
        <v>1166811.6050000007</v>
      </c>
      <c r="I10" s="119">
        <f t="shared" si="1"/>
        <v>0.46140540910786543</v>
      </c>
    </row>
    <row r="11" spans="2:9" x14ac:dyDescent="0.25">
      <c r="B11" s="99" t="s">
        <v>14</v>
      </c>
      <c r="C11" s="100">
        <v>83890517.972999901</v>
      </c>
      <c r="D11" s="100">
        <v>76017116.138000518</v>
      </c>
      <c r="E11" s="119">
        <f t="shared" si="0"/>
        <v>-9.385329862349201E-2</v>
      </c>
      <c r="F11" s="112"/>
      <c r="G11" s="100">
        <v>222949.06400000001</v>
      </c>
      <c r="H11" s="100">
        <v>198474.12299999991</v>
      </c>
      <c r="I11" s="119">
        <f t="shared" si="1"/>
        <v>-0.10977817336788687</v>
      </c>
    </row>
    <row r="12" spans="2:9" x14ac:dyDescent="0.25">
      <c r="B12" s="99" t="s">
        <v>8</v>
      </c>
      <c r="C12" s="100">
        <v>47435508.411000058</v>
      </c>
      <c r="D12" s="100">
        <v>55754154.075999945</v>
      </c>
      <c r="E12" s="119">
        <f t="shared" si="0"/>
        <v>0.17536748194883556</v>
      </c>
      <c r="F12" s="112"/>
      <c r="G12" s="100">
        <v>27081.748</v>
      </c>
      <c r="H12" s="100">
        <v>23298.132999999998</v>
      </c>
      <c r="I12" s="119">
        <f t="shared" si="1"/>
        <v>-0.13971088572273849</v>
      </c>
    </row>
    <row r="13" spans="2:9" x14ac:dyDescent="0.25">
      <c r="B13" s="99" t="s">
        <v>7</v>
      </c>
      <c r="C13" s="100">
        <v>38076471.477999985</v>
      </c>
      <c r="D13" s="100">
        <v>43505740.396999881</v>
      </c>
      <c r="E13" s="119">
        <f t="shared" si="0"/>
        <v>0.14258855162398243</v>
      </c>
      <c r="F13" s="112"/>
      <c r="G13" s="100">
        <v>580</v>
      </c>
      <c r="H13" s="100">
        <v>803.83</v>
      </c>
      <c r="I13" s="119">
        <f t="shared" si="1"/>
        <v>0.38591379310344842</v>
      </c>
    </row>
    <row r="14" spans="2:9" x14ac:dyDescent="0.25">
      <c r="B14" s="99" t="s">
        <v>3</v>
      </c>
      <c r="C14" s="100">
        <v>34730243.963000067</v>
      </c>
      <c r="D14" s="100">
        <v>40783466.716000006</v>
      </c>
      <c r="E14" s="119">
        <f t="shared" si="0"/>
        <v>0.17429254915251247</v>
      </c>
      <c r="F14" s="112"/>
      <c r="G14" s="100">
        <v>50529.952999999994</v>
      </c>
      <c r="H14" s="100">
        <v>89522.711999999985</v>
      </c>
      <c r="I14" s="119">
        <f t="shared" si="1"/>
        <v>0.77167613830948922</v>
      </c>
    </row>
    <row r="15" spans="2:9" x14ac:dyDescent="0.25">
      <c r="B15" s="99" t="s">
        <v>6</v>
      </c>
      <c r="C15" s="100">
        <v>29879049.384999923</v>
      </c>
      <c r="D15" s="100">
        <v>32700356.41799983</v>
      </c>
      <c r="E15" s="119">
        <f t="shared" si="0"/>
        <v>9.4424256831151965E-2</v>
      </c>
      <c r="F15" s="112"/>
      <c r="G15" s="100">
        <v>68410.612000000008</v>
      </c>
      <c r="H15" s="100">
        <v>62259.586000000018</v>
      </c>
      <c r="I15" s="119">
        <f t="shared" si="1"/>
        <v>-8.9913330990226914E-2</v>
      </c>
    </row>
    <row r="16" spans="2:9" x14ac:dyDescent="0.25">
      <c r="B16" s="99" t="s">
        <v>2</v>
      </c>
      <c r="C16" s="100">
        <v>27007437.366000049</v>
      </c>
      <c r="D16" s="100">
        <v>31231820.046999972</v>
      </c>
      <c r="E16" s="119">
        <f t="shared" si="0"/>
        <v>0.15641553190522406</v>
      </c>
      <c r="F16" s="112"/>
      <c r="G16" s="100">
        <v>2824.9139999999998</v>
      </c>
      <c r="H16" s="100">
        <v>3969.873</v>
      </c>
      <c r="I16" s="119">
        <f t="shared" si="1"/>
        <v>0.4053075598053606</v>
      </c>
    </row>
    <row r="17" spans="2:9" x14ac:dyDescent="0.25">
      <c r="B17" s="99" t="s">
        <v>10</v>
      </c>
      <c r="C17" s="100">
        <v>17299805.121999975</v>
      </c>
      <c r="D17" s="100">
        <v>22287348.654000003</v>
      </c>
      <c r="E17" s="119">
        <f t="shared" si="0"/>
        <v>0.28830056158594664</v>
      </c>
      <c r="F17" s="112"/>
      <c r="G17" s="100">
        <v>150324.72099999996</v>
      </c>
      <c r="H17" s="100">
        <v>146800.18600000002</v>
      </c>
      <c r="I17" s="119">
        <f t="shared" si="1"/>
        <v>-2.3446143631957517E-2</v>
      </c>
    </row>
    <row r="18" spans="2:9" x14ac:dyDescent="0.25">
      <c r="B18" s="99" t="s">
        <v>0</v>
      </c>
      <c r="C18" s="100">
        <v>18132775.189000007</v>
      </c>
      <c r="D18" s="100">
        <v>17728949.054000013</v>
      </c>
      <c r="E18" s="119">
        <f t="shared" si="0"/>
        <v>-2.2270509108002878E-2</v>
      </c>
      <c r="F18" s="112"/>
      <c r="G18" s="100">
        <v>5404.2789999999995</v>
      </c>
      <c r="H18" s="100">
        <v>258801.495</v>
      </c>
      <c r="I18" s="119">
        <f t="shared" si="1"/>
        <v>46.888255769178464</v>
      </c>
    </row>
    <row r="19" spans="2:9" x14ac:dyDescent="0.25">
      <c r="B19" s="99" t="s">
        <v>11</v>
      </c>
      <c r="C19" s="100">
        <v>13642184.998000005</v>
      </c>
      <c r="D19" s="100">
        <v>15439575.843999997</v>
      </c>
      <c r="E19" s="119">
        <f t="shared" si="0"/>
        <v>0.13175241695252593</v>
      </c>
      <c r="F19" s="112"/>
      <c r="G19" s="100">
        <v>32088.322</v>
      </c>
      <c r="H19" s="100">
        <v>27718.675999999996</v>
      </c>
      <c r="I19" s="119">
        <f t="shared" si="1"/>
        <v>-0.13617558437614796</v>
      </c>
    </row>
    <row r="20" spans="2:9" x14ac:dyDescent="0.25">
      <c r="B20" s="99" t="s">
        <v>13</v>
      </c>
      <c r="C20" s="100">
        <v>11403298.472000023</v>
      </c>
      <c r="D20" s="100">
        <v>12107208.713999996</v>
      </c>
      <c r="E20" s="119">
        <f t="shared" si="0"/>
        <v>6.1728651909653376E-2</v>
      </c>
      <c r="F20" s="112"/>
      <c r="G20" s="100">
        <v>334001.98200000008</v>
      </c>
      <c r="H20" s="100">
        <v>401558.00700000004</v>
      </c>
      <c r="I20" s="119">
        <f t="shared" si="1"/>
        <v>0.20226234765277518</v>
      </c>
    </row>
    <row r="21" spans="2:9" x14ac:dyDescent="0.25">
      <c r="B21" s="99" t="s">
        <v>12</v>
      </c>
      <c r="C21" s="100">
        <v>6130754.5530000059</v>
      </c>
      <c r="D21" s="100">
        <v>8772144.353000015</v>
      </c>
      <c r="E21" s="119">
        <f t="shared" si="0"/>
        <v>0.43084252960469271</v>
      </c>
      <c r="F21" s="112"/>
      <c r="G21" s="100">
        <v>11080.137999999999</v>
      </c>
      <c r="H21" s="100">
        <v>8048.1890000000012</v>
      </c>
      <c r="I21" s="119">
        <f t="shared" si="1"/>
        <v>-0.27363819836900927</v>
      </c>
    </row>
    <row r="22" spans="2:9" x14ac:dyDescent="0.25">
      <c r="B22" s="106" t="s">
        <v>33</v>
      </c>
      <c r="C22" s="107">
        <f>SUM(C4:C21)</f>
        <v>1890525566.6179965</v>
      </c>
      <c r="D22" s="107">
        <f>SUM(D4:D21)</f>
        <v>2133852778.5659962</v>
      </c>
      <c r="E22" s="108">
        <f t="shared" si="0"/>
        <v>0.12870876556474897</v>
      </c>
      <c r="F22" s="113"/>
      <c r="G22" s="107">
        <f>SUM(G4:G21)</f>
        <v>26080291.928000025</v>
      </c>
      <c r="H22" s="107">
        <f>SUM(H4:H21)</f>
        <v>48006359.451000035</v>
      </c>
      <c r="I22" s="108">
        <f t="shared" si="1"/>
        <v>0.84071403738621475</v>
      </c>
    </row>
  </sheetData>
  <conditionalFormatting sqref="E4:E21">
    <cfRule type="cellIs" dxfId="11" priority="3" operator="lessThan">
      <formula>0%</formula>
    </cfRule>
    <cfRule type="cellIs" dxfId="10" priority="4" operator="greaterThanOrEqual">
      <formula>1%</formula>
    </cfRule>
  </conditionalFormatting>
  <conditionalFormatting sqref="I4:I21">
    <cfRule type="cellIs" dxfId="9" priority="1" operator="lessThan">
      <formula>0%</formula>
    </cfRule>
    <cfRule type="cellIs" dxfId="8" priority="2" operator="greaterThanOrEqual">
      <formula>1%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D889-2CD4-49B4-963D-7116992B8DF0}">
  <dimension ref="A1:F54"/>
  <sheetViews>
    <sheetView showGridLines="0" zoomScale="80" zoomScaleNormal="8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ColWidth="11.42578125" defaultRowHeight="15" x14ac:dyDescent="0.25"/>
  <cols>
    <col min="1" max="1" width="5.42578125" customWidth="1"/>
    <col min="2" max="2" width="26" customWidth="1"/>
    <col min="3" max="3" width="19.85546875" customWidth="1"/>
    <col min="4" max="6" width="14.7109375" customWidth="1"/>
  </cols>
  <sheetData>
    <row r="1" spans="1:6" ht="29.25" customHeight="1" x14ac:dyDescent="0.25">
      <c r="B1" s="121" t="s">
        <v>111</v>
      </c>
    </row>
    <row r="2" spans="1:6" ht="25.5" customHeight="1" x14ac:dyDescent="0.25">
      <c r="B2" s="122" t="s">
        <v>83</v>
      </c>
      <c r="C2" s="123">
        <v>2023</v>
      </c>
      <c r="D2" s="123">
        <v>2024</v>
      </c>
      <c r="E2" s="123" t="s">
        <v>85</v>
      </c>
      <c r="F2" s="123" t="s">
        <v>86</v>
      </c>
    </row>
    <row r="3" spans="1:6" x14ac:dyDescent="0.25">
      <c r="A3" s="118">
        <v>1</v>
      </c>
      <c r="B3" s="99" t="s">
        <v>35</v>
      </c>
      <c r="C3" s="100">
        <v>491518136.69099975</v>
      </c>
      <c r="D3" s="100">
        <v>633020496.37999988</v>
      </c>
      <c r="E3" s="101">
        <f>D3/$D$54</f>
        <v>0.29012894799218153</v>
      </c>
      <c r="F3" s="119">
        <f>(D3/C3)-1</f>
        <v>0.28788837913819987</v>
      </c>
    </row>
    <row r="4" spans="1:6" x14ac:dyDescent="0.25">
      <c r="A4" s="118">
        <v>2</v>
      </c>
      <c r="B4" s="99" t="s">
        <v>36</v>
      </c>
      <c r="C4" s="100">
        <v>471554507.62300217</v>
      </c>
      <c r="D4" s="100">
        <v>523021240.34699827</v>
      </c>
      <c r="E4" s="101">
        <f t="shared" ref="E4:E53" si="0">D4/$D$54</f>
        <v>0.23971356868727584</v>
      </c>
      <c r="F4" s="119">
        <f t="shared" ref="F4:F54" si="1">(D4/C4)-1</f>
        <v>0.10914270119784897</v>
      </c>
    </row>
    <row r="5" spans="1:6" x14ac:dyDescent="0.25">
      <c r="A5" s="118">
        <v>3</v>
      </c>
      <c r="B5" s="99" t="s">
        <v>37</v>
      </c>
      <c r="C5" s="100">
        <v>187343931.55400094</v>
      </c>
      <c r="D5" s="100">
        <v>185865794.06800082</v>
      </c>
      <c r="E5" s="101">
        <f t="shared" si="0"/>
        <v>8.5186889854368203E-2</v>
      </c>
      <c r="F5" s="119">
        <f t="shared" si="1"/>
        <v>-7.8899672582886105E-3</v>
      </c>
    </row>
    <row r="6" spans="1:6" x14ac:dyDescent="0.25">
      <c r="A6" s="118">
        <v>4</v>
      </c>
      <c r="B6" s="99" t="s">
        <v>38</v>
      </c>
      <c r="C6" s="100">
        <v>87647976.37600027</v>
      </c>
      <c r="D6" s="100">
        <v>95960068.721000269</v>
      </c>
      <c r="E6" s="101">
        <f t="shared" si="0"/>
        <v>4.3980872572834555E-2</v>
      </c>
      <c r="F6" s="119">
        <f t="shared" si="1"/>
        <v>9.4834960128937107E-2</v>
      </c>
    </row>
    <row r="7" spans="1:6" x14ac:dyDescent="0.25">
      <c r="A7" s="118">
        <v>5</v>
      </c>
      <c r="B7" s="99" t="s">
        <v>39</v>
      </c>
      <c r="C7" s="100">
        <v>80455824.792999625</v>
      </c>
      <c r="D7" s="100">
        <v>88549241.407000318</v>
      </c>
      <c r="E7" s="101">
        <f t="shared" si="0"/>
        <v>4.0584307146188665E-2</v>
      </c>
      <c r="F7" s="119">
        <f t="shared" si="1"/>
        <v>0.10059453911290817</v>
      </c>
    </row>
    <row r="8" spans="1:6" x14ac:dyDescent="0.25">
      <c r="A8" s="118">
        <v>6</v>
      </c>
      <c r="B8" s="99" t="s">
        <v>40</v>
      </c>
      <c r="C8" s="100">
        <v>75916926.390999645</v>
      </c>
      <c r="D8" s="100">
        <v>78496099.591000229</v>
      </c>
      <c r="E8" s="101">
        <f t="shared" si="0"/>
        <v>3.5976703639237717E-2</v>
      </c>
      <c r="F8" s="119">
        <f t="shared" si="1"/>
        <v>3.397362515332758E-2</v>
      </c>
    </row>
    <row r="9" spans="1:6" x14ac:dyDescent="0.25">
      <c r="A9" s="118">
        <v>7</v>
      </c>
      <c r="B9" s="99" t="s">
        <v>41</v>
      </c>
      <c r="C9" s="100">
        <v>67730811.213999823</v>
      </c>
      <c r="D9" s="100">
        <v>77440483.691999927</v>
      </c>
      <c r="E9" s="101">
        <f t="shared" si="0"/>
        <v>3.5492888767504199E-2</v>
      </c>
      <c r="F9" s="119">
        <f t="shared" si="1"/>
        <v>0.14335680178584864</v>
      </c>
    </row>
    <row r="10" spans="1:6" x14ac:dyDescent="0.25">
      <c r="A10" s="118">
        <v>8</v>
      </c>
      <c r="B10" s="99" t="s">
        <v>42</v>
      </c>
      <c r="C10" s="100">
        <v>58038456.40099974</v>
      </c>
      <c r="D10" s="100">
        <v>63675364.99400004</v>
      </c>
      <c r="E10" s="101">
        <f t="shared" si="0"/>
        <v>2.9183994458905325E-2</v>
      </c>
      <c r="F10" s="119">
        <f t="shared" si="1"/>
        <v>9.7123682167798098E-2</v>
      </c>
    </row>
    <row r="11" spans="1:6" x14ac:dyDescent="0.25">
      <c r="A11" s="118">
        <v>9</v>
      </c>
      <c r="B11" s="99" t="s">
        <v>43</v>
      </c>
      <c r="C11" s="100">
        <v>49081898.489999816</v>
      </c>
      <c r="D11" s="100">
        <v>50445692.519000083</v>
      </c>
      <c r="E11" s="101">
        <f t="shared" si="0"/>
        <v>2.312050839581151E-2</v>
      </c>
      <c r="F11" s="119">
        <f t="shared" si="1"/>
        <v>2.7786089596312902E-2</v>
      </c>
    </row>
    <row r="12" spans="1:6" x14ac:dyDescent="0.25">
      <c r="A12" s="118">
        <v>10</v>
      </c>
      <c r="B12" s="99" t="s">
        <v>44</v>
      </c>
      <c r="C12" s="100">
        <v>34887645.960999936</v>
      </c>
      <c r="D12" s="100">
        <v>34787133.656000033</v>
      </c>
      <c r="E12" s="101">
        <f t="shared" si="0"/>
        <v>1.5943803635103875E-2</v>
      </c>
      <c r="F12" s="119">
        <f t="shared" si="1"/>
        <v>-2.8810285770574096E-3</v>
      </c>
    </row>
    <row r="13" spans="1:6" x14ac:dyDescent="0.25">
      <c r="A13" s="118">
        <v>11</v>
      </c>
      <c r="B13" s="99" t="s">
        <v>45</v>
      </c>
      <c r="C13" s="100">
        <v>33348151.554999925</v>
      </c>
      <c r="D13" s="100">
        <v>33540547.42899989</v>
      </c>
      <c r="E13" s="101">
        <f t="shared" si="0"/>
        <v>1.5372462339380673E-2</v>
      </c>
      <c r="F13" s="119">
        <f t="shared" si="1"/>
        <v>5.7693114919024069E-3</v>
      </c>
    </row>
    <row r="14" spans="1:6" x14ac:dyDescent="0.25">
      <c r="A14" s="118">
        <v>12</v>
      </c>
      <c r="B14" s="99" t="s">
        <v>47</v>
      </c>
      <c r="C14" s="100">
        <v>27330350.691000029</v>
      </c>
      <c r="D14" s="100">
        <v>30441461.158000048</v>
      </c>
      <c r="E14" s="101">
        <f t="shared" si="0"/>
        <v>1.3952074461446227E-2</v>
      </c>
      <c r="F14" s="119">
        <f t="shared" si="1"/>
        <v>0.11383353628259574</v>
      </c>
    </row>
    <row r="15" spans="1:6" x14ac:dyDescent="0.25">
      <c r="A15" s="118">
        <v>13</v>
      </c>
      <c r="B15" s="99" t="s">
        <v>46</v>
      </c>
      <c r="C15" s="100">
        <v>27362564.336000044</v>
      </c>
      <c r="D15" s="100">
        <v>29012462.81000001</v>
      </c>
      <c r="E15" s="101">
        <f t="shared" si="0"/>
        <v>1.3297129179644582E-2</v>
      </c>
      <c r="F15" s="119">
        <f t="shared" si="1"/>
        <v>6.0297655356418733E-2</v>
      </c>
    </row>
    <row r="16" spans="1:6" x14ac:dyDescent="0.25">
      <c r="A16" s="118">
        <v>14</v>
      </c>
      <c r="B16" s="99" t="s">
        <v>48</v>
      </c>
      <c r="C16" s="100">
        <v>31386992.795999911</v>
      </c>
      <c r="D16" s="100">
        <v>28682430.305999964</v>
      </c>
      <c r="E16" s="101">
        <f t="shared" si="0"/>
        <v>1.3145867121407405E-2</v>
      </c>
      <c r="F16" s="119">
        <f t="shared" si="1"/>
        <v>-8.6168257901554246E-2</v>
      </c>
    </row>
    <row r="17" spans="1:6" x14ac:dyDescent="0.25">
      <c r="A17" s="118">
        <v>15</v>
      </c>
      <c r="B17" s="99" t="s">
        <v>49</v>
      </c>
      <c r="C17" s="100">
        <v>18436962.519000035</v>
      </c>
      <c r="D17" s="100">
        <v>19562520.416000031</v>
      </c>
      <c r="E17" s="101">
        <f t="shared" si="0"/>
        <v>8.9659868848268511E-3</v>
      </c>
      <c r="F17" s="119">
        <f t="shared" si="1"/>
        <v>6.1048987643168573E-2</v>
      </c>
    </row>
    <row r="18" spans="1:6" x14ac:dyDescent="0.25">
      <c r="A18" s="118">
        <v>16</v>
      </c>
      <c r="B18" s="99" t="s">
        <v>50</v>
      </c>
      <c r="C18" s="100">
        <v>17512076.510000039</v>
      </c>
      <c r="D18" s="100">
        <v>19011524.374000039</v>
      </c>
      <c r="E18" s="101">
        <f t="shared" si="0"/>
        <v>8.7134517727293914E-3</v>
      </c>
      <c r="F18" s="119">
        <f t="shared" si="1"/>
        <v>8.5623647380923762E-2</v>
      </c>
    </row>
    <row r="19" spans="1:6" x14ac:dyDescent="0.25">
      <c r="A19" s="118">
        <v>17</v>
      </c>
      <c r="B19" s="99" t="s">
        <v>51</v>
      </c>
      <c r="C19" s="100">
        <v>12791744.682999982</v>
      </c>
      <c r="D19" s="100">
        <v>15661970.451999962</v>
      </c>
      <c r="E19" s="101">
        <f t="shared" si="0"/>
        <v>7.1782683763143744E-3</v>
      </c>
      <c r="F19" s="119">
        <f t="shared" si="1"/>
        <v>0.22438110204110506</v>
      </c>
    </row>
    <row r="20" spans="1:6" x14ac:dyDescent="0.25">
      <c r="A20" s="118">
        <v>18</v>
      </c>
      <c r="B20" s="99" t="s">
        <v>53</v>
      </c>
      <c r="C20" s="100">
        <v>10648353.212000007</v>
      </c>
      <c r="D20" s="100">
        <v>13092514.170999996</v>
      </c>
      <c r="E20" s="101">
        <f t="shared" si="0"/>
        <v>6.0006230204664992E-3</v>
      </c>
      <c r="F20" s="119">
        <f t="shared" si="1"/>
        <v>0.22953417400219012</v>
      </c>
    </row>
    <row r="21" spans="1:6" x14ac:dyDescent="0.25">
      <c r="A21" s="118">
        <v>19</v>
      </c>
      <c r="B21" s="99" t="s">
        <v>52</v>
      </c>
      <c r="C21" s="100">
        <v>9512942.0019999985</v>
      </c>
      <c r="D21" s="100">
        <v>12971465.789999997</v>
      </c>
      <c r="E21" s="101">
        <f t="shared" si="0"/>
        <v>5.9451435539460279E-3</v>
      </c>
      <c r="F21" s="119">
        <f t="shared" si="1"/>
        <v>0.36355985217537112</v>
      </c>
    </row>
    <row r="22" spans="1:6" x14ac:dyDescent="0.25">
      <c r="A22" s="118">
        <v>20</v>
      </c>
      <c r="B22" s="99" t="s">
        <v>54</v>
      </c>
      <c r="C22" s="100">
        <v>4745957.182000001</v>
      </c>
      <c r="D22" s="100">
        <v>11563286.283999998</v>
      </c>
      <c r="E22" s="101">
        <f t="shared" si="0"/>
        <v>5.2997400622798174E-3</v>
      </c>
      <c r="F22" s="119">
        <f t="shared" si="1"/>
        <v>1.4364497698917496</v>
      </c>
    </row>
    <row r="23" spans="1:6" x14ac:dyDescent="0.25">
      <c r="A23" s="118">
        <v>21</v>
      </c>
      <c r="B23" s="99" t="s">
        <v>55</v>
      </c>
      <c r="C23" s="100">
        <v>8370809.2369999997</v>
      </c>
      <c r="D23" s="100">
        <v>10795520.353000008</v>
      </c>
      <c r="E23" s="101">
        <f t="shared" si="0"/>
        <v>4.9478539493670558E-3</v>
      </c>
      <c r="F23" s="119">
        <f t="shared" si="1"/>
        <v>0.28966268939477069</v>
      </c>
    </row>
    <row r="24" spans="1:6" x14ac:dyDescent="0.25">
      <c r="A24" s="118">
        <v>22</v>
      </c>
      <c r="B24" s="99" t="s">
        <v>56</v>
      </c>
      <c r="C24" s="100">
        <v>7722164.5600000126</v>
      </c>
      <c r="D24" s="100">
        <v>10062544.428999994</v>
      </c>
      <c r="E24" s="101">
        <f t="shared" si="0"/>
        <v>4.6119129570140003E-3</v>
      </c>
      <c r="F24" s="119">
        <f t="shared" si="1"/>
        <v>0.30307303746450831</v>
      </c>
    </row>
    <row r="25" spans="1:6" x14ac:dyDescent="0.25">
      <c r="A25" s="118">
        <v>23</v>
      </c>
      <c r="B25" s="99" t="s">
        <v>57</v>
      </c>
      <c r="C25" s="100">
        <v>11788248.795999989</v>
      </c>
      <c r="D25" s="100">
        <v>9695191.7119999826</v>
      </c>
      <c r="E25" s="101">
        <f t="shared" si="0"/>
        <v>4.4435461222357099E-3</v>
      </c>
      <c r="F25" s="119">
        <f t="shared" si="1"/>
        <v>-0.17755453928917975</v>
      </c>
    </row>
    <row r="26" spans="1:6" x14ac:dyDescent="0.25">
      <c r="A26" s="118">
        <v>24</v>
      </c>
      <c r="B26" s="99" t="s">
        <v>59</v>
      </c>
      <c r="C26" s="100">
        <v>8260569.091</v>
      </c>
      <c r="D26" s="100">
        <v>9411065.6869999971</v>
      </c>
      <c r="E26" s="101">
        <f t="shared" si="0"/>
        <v>4.3133241385845487E-3</v>
      </c>
      <c r="F26" s="119">
        <f t="shared" si="1"/>
        <v>0.13927570647081433</v>
      </c>
    </row>
    <row r="27" spans="1:6" x14ac:dyDescent="0.25">
      <c r="A27" s="118">
        <v>25</v>
      </c>
      <c r="B27" s="99" t="s">
        <v>58</v>
      </c>
      <c r="C27" s="100">
        <v>7683952.2230000068</v>
      </c>
      <c r="D27" s="100">
        <v>8634765.9739999939</v>
      </c>
      <c r="E27" s="101">
        <f t="shared" si="0"/>
        <v>3.9575267823420421E-3</v>
      </c>
      <c r="F27" s="119">
        <f t="shared" si="1"/>
        <v>0.12374019559283078</v>
      </c>
    </row>
    <row r="28" spans="1:6" x14ac:dyDescent="0.25">
      <c r="A28" s="118">
        <v>26</v>
      </c>
      <c r="B28" s="99" t="s">
        <v>60</v>
      </c>
      <c r="C28" s="100">
        <v>10714007.007000012</v>
      </c>
      <c r="D28" s="100">
        <v>8004010.2339999946</v>
      </c>
      <c r="E28" s="101">
        <f t="shared" si="0"/>
        <v>3.6684358282058974E-3</v>
      </c>
      <c r="F28" s="119">
        <f t="shared" si="1"/>
        <v>-0.25293961178384872</v>
      </c>
    </row>
    <row r="29" spans="1:6" x14ac:dyDescent="0.25">
      <c r="A29" s="118">
        <v>27</v>
      </c>
      <c r="B29" s="99" t="s">
        <v>61</v>
      </c>
      <c r="C29" s="100">
        <v>4638541.7579999985</v>
      </c>
      <c r="D29" s="100">
        <v>7711115.4000000004</v>
      </c>
      <c r="E29" s="101">
        <f t="shared" si="0"/>
        <v>3.534194882538711E-3</v>
      </c>
      <c r="F29" s="119">
        <f t="shared" si="1"/>
        <v>0.66240077211783133</v>
      </c>
    </row>
    <row r="30" spans="1:6" x14ac:dyDescent="0.25">
      <c r="A30" s="118">
        <v>28</v>
      </c>
      <c r="B30" s="99" t="s">
        <v>63</v>
      </c>
      <c r="C30" s="100">
        <v>6392907.7799999993</v>
      </c>
      <c r="D30" s="100">
        <v>6987064.2740000002</v>
      </c>
      <c r="E30" s="101">
        <f t="shared" si="0"/>
        <v>3.2023443458179673E-3</v>
      </c>
      <c r="F30" s="119">
        <f t="shared" si="1"/>
        <v>9.2939944458263479E-2</v>
      </c>
    </row>
    <row r="31" spans="1:6" x14ac:dyDescent="0.25">
      <c r="A31" s="118">
        <v>29</v>
      </c>
      <c r="B31" s="99" t="s">
        <v>62</v>
      </c>
      <c r="C31" s="100">
        <v>5808762.7639999939</v>
      </c>
      <c r="D31" s="100">
        <v>6840660.0429999977</v>
      </c>
      <c r="E31" s="101">
        <f t="shared" si="0"/>
        <v>3.1352436661961549E-3</v>
      </c>
      <c r="F31" s="119">
        <f t="shared" si="1"/>
        <v>0.17764493420100114</v>
      </c>
    </row>
    <row r="32" spans="1:6" x14ac:dyDescent="0.25">
      <c r="A32" s="118">
        <v>30</v>
      </c>
      <c r="B32" s="99" t="s">
        <v>64</v>
      </c>
      <c r="C32" s="100">
        <v>5549628.7540000007</v>
      </c>
      <c r="D32" s="100">
        <v>5814791.5189999994</v>
      </c>
      <c r="E32" s="101">
        <f t="shared" si="0"/>
        <v>2.6650627520733634E-3</v>
      </c>
      <c r="F32" s="119">
        <f t="shared" si="1"/>
        <v>4.778027085305081E-2</v>
      </c>
    </row>
    <row r="33" spans="1:6" x14ac:dyDescent="0.25">
      <c r="A33" s="118">
        <v>31</v>
      </c>
      <c r="B33" s="99" t="s">
        <v>67</v>
      </c>
      <c r="C33" s="100">
        <v>2458130.977</v>
      </c>
      <c r="D33" s="100">
        <v>5789984.7599999988</v>
      </c>
      <c r="E33" s="101">
        <f t="shared" si="0"/>
        <v>2.6536932009562616E-3</v>
      </c>
      <c r="F33" s="119">
        <f t="shared" si="1"/>
        <v>1.3554419248506946</v>
      </c>
    </row>
    <row r="34" spans="1:6" x14ac:dyDescent="0.25">
      <c r="A34" s="118">
        <v>32</v>
      </c>
      <c r="B34" s="99" t="s">
        <v>66</v>
      </c>
      <c r="C34" s="100">
        <v>4510280.8490000004</v>
      </c>
      <c r="D34" s="100">
        <v>5611626.6999999965</v>
      </c>
      <c r="E34" s="101">
        <f t="shared" si="0"/>
        <v>2.5719472912903861E-3</v>
      </c>
      <c r="F34" s="119">
        <f t="shared" si="1"/>
        <v>0.24418564782815722</v>
      </c>
    </row>
    <row r="35" spans="1:6" x14ac:dyDescent="0.25">
      <c r="A35" s="118">
        <v>33</v>
      </c>
      <c r="B35" s="99" t="s">
        <v>65</v>
      </c>
      <c r="C35" s="100">
        <v>2116761.855</v>
      </c>
      <c r="D35" s="100">
        <v>5244675.2</v>
      </c>
      <c r="E35" s="101">
        <f t="shared" si="0"/>
        <v>2.4037643441852381E-3</v>
      </c>
      <c r="F35" s="119">
        <f t="shared" si="1"/>
        <v>1.4776878833164728</v>
      </c>
    </row>
    <row r="36" spans="1:6" x14ac:dyDescent="0.25">
      <c r="A36" s="118">
        <v>34</v>
      </c>
      <c r="B36" s="99" t="s">
        <v>69</v>
      </c>
      <c r="C36" s="100">
        <v>3512718.4290000019</v>
      </c>
      <c r="D36" s="100">
        <v>3312542.4589999937</v>
      </c>
      <c r="E36" s="101">
        <f t="shared" si="0"/>
        <v>1.518220127634191E-3</v>
      </c>
      <c r="F36" s="119">
        <f t="shared" si="1"/>
        <v>-5.698605625415698E-2</v>
      </c>
    </row>
    <row r="37" spans="1:6" x14ac:dyDescent="0.25">
      <c r="A37" s="118">
        <v>35</v>
      </c>
      <c r="B37" s="99" t="s">
        <v>70</v>
      </c>
      <c r="C37" s="100">
        <v>3286893.2990000006</v>
      </c>
      <c r="D37" s="100">
        <v>3147353.84</v>
      </c>
      <c r="E37" s="101">
        <f t="shared" si="0"/>
        <v>1.4425100984569055E-3</v>
      </c>
      <c r="F37" s="119">
        <f t="shared" si="1"/>
        <v>-4.2453297477728857E-2</v>
      </c>
    </row>
    <row r="38" spans="1:6" x14ac:dyDescent="0.25">
      <c r="A38" s="118">
        <v>36</v>
      </c>
      <c r="B38" s="99" t="s">
        <v>68</v>
      </c>
      <c r="C38" s="100">
        <v>3298860.4029999967</v>
      </c>
      <c r="D38" s="100">
        <v>2987835.2090000035</v>
      </c>
      <c r="E38" s="101">
        <f t="shared" si="0"/>
        <v>1.3693987649979653E-3</v>
      </c>
      <c r="F38" s="119">
        <f t="shared" si="1"/>
        <v>-9.4282617632787891E-2</v>
      </c>
    </row>
    <row r="39" spans="1:6" x14ac:dyDescent="0.25">
      <c r="A39" s="118">
        <v>37</v>
      </c>
      <c r="B39" s="99" t="s">
        <v>71</v>
      </c>
      <c r="C39" s="100">
        <v>2341647.2770000026</v>
      </c>
      <c r="D39" s="100">
        <v>2691231.1860000021</v>
      </c>
      <c r="E39" s="101">
        <f t="shared" si="0"/>
        <v>1.2334578062843922E-3</v>
      </c>
      <c r="F39" s="119">
        <f t="shared" si="1"/>
        <v>0.14928973822559155</v>
      </c>
    </row>
    <row r="40" spans="1:6" x14ac:dyDescent="0.25">
      <c r="A40" s="118">
        <v>38</v>
      </c>
      <c r="B40" s="99" t="s">
        <v>72</v>
      </c>
      <c r="C40" s="100">
        <v>2654536.8050000002</v>
      </c>
      <c r="D40" s="100">
        <v>2650859.2850000011</v>
      </c>
      <c r="E40" s="101">
        <f t="shared" si="0"/>
        <v>1.2149543656650801E-3</v>
      </c>
      <c r="F40" s="119">
        <f t="shared" si="1"/>
        <v>-1.3853716373689595E-3</v>
      </c>
    </row>
    <row r="41" spans="1:6" x14ac:dyDescent="0.25">
      <c r="A41" s="118">
        <v>39</v>
      </c>
      <c r="B41" s="99" t="s">
        <v>73</v>
      </c>
      <c r="C41" s="100">
        <v>1675858.0319999976</v>
      </c>
      <c r="D41" s="100">
        <v>2383738.2899999996</v>
      </c>
      <c r="E41" s="101">
        <f t="shared" si="0"/>
        <v>1.0925262077947345E-3</v>
      </c>
      <c r="F41" s="119">
        <f t="shared" si="1"/>
        <v>0.42239870232635734</v>
      </c>
    </row>
    <row r="42" spans="1:6" x14ac:dyDescent="0.25">
      <c r="A42" s="118">
        <v>40</v>
      </c>
      <c r="B42" s="99" t="s">
        <v>74</v>
      </c>
      <c r="C42" s="100">
        <v>2078517.5000000014</v>
      </c>
      <c r="D42" s="100">
        <v>2163341.8339999989</v>
      </c>
      <c r="E42" s="101">
        <f t="shared" si="0"/>
        <v>9.9151306163887854E-4</v>
      </c>
      <c r="F42" s="119">
        <f t="shared" si="1"/>
        <v>4.0810016754728951E-2</v>
      </c>
    </row>
    <row r="43" spans="1:6" x14ac:dyDescent="0.25">
      <c r="A43" s="118">
        <v>41</v>
      </c>
      <c r="B43" s="99" t="s">
        <v>75</v>
      </c>
      <c r="C43" s="100">
        <v>940000.18000000017</v>
      </c>
      <c r="D43" s="100">
        <v>2102530.8910000003</v>
      </c>
      <c r="E43" s="101">
        <f t="shared" si="0"/>
        <v>9.6364190261654715E-4</v>
      </c>
      <c r="F43" s="119">
        <f t="shared" si="1"/>
        <v>1.2367345621146582</v>
      </c>
    </row>
    <row r="44" spans="1:6" x14ac:dyDescent="0.25">
      <c r="A44" s="118">
        <v>42</v>
      </c>
      <c r="B44" s="99" t="s">
        <v>76</v>
      </c>
      <c r="C44" s="100">
        <v>1135516.9780000004</v>
      </c>
      <c r="D44" s="100">
        <v>1473540.504</v>
      </c>
      <c r="E44" s="101">
        <f t="shared" si="0"/>
        <v>6.7536005341721549E-4</v>
      </c>
      <c r="F44" s="119">
        <f t="shared" si="1"/>
        <v>0.2976824940084688</v>
      </c>
    </row>
    <row r="45" spans="1:6" x14ac:dyDescent="0.25">
      <c r="A45" s="118">
        <v>43</v>
      </c>
      <c r="B45" s="99" t="s">
        <v>77</v>
      </c>
      <c r="C45" s="100">
        <v>1590308.9860000003</v>
      </c>
      <c r="D45" s="100">
        <v>1270123.7439999999</v>
      </c>
      <c r="E45" s="101">
        <f t="shared" si="0"/>
        <v>5.8212912184347641E-4</v>
      </c>
      <c r="F45" s="119">
        <f t="shared" si="1"/>
        <v>-0.20133524039585615</v>
      </c>
    </row>
    <row r="46" spans="1:6" x14ac:dyDescent="0.25">
      <c r="A46" s="118">
        <v>44</v>
      </c>
      <c r="B46" s="99" t="s">
        <v>112</v>
      </c>
      <c r="C46" s="100">
        <v>299763.24499999988</v>
      </c>
      <c r="D46" s="100">
        <v>1004094.13</v>
      </c>
      <c r="E46" s="101">
        <f t="shared" si="0"/>
        <v>4.6020117087511867E-4</v>
      </c>
      <c r="F46" s="119">
        <f t="shared" si="1"/>
        <v>2.3496239006886932</v>
      </c>
    </row>
    <row r="47" spans="1:6" x14ac:dyDescent="0.25">
      <c r="A47" s="118">
        <v>45</v>
      </c>
      <c r="B47" s="99" t="s">
        <v>80</v>
      </c>
      <c r="C47" s="100">
        <v>695823.49099999981</v>
      </c>
      <c r="D47" s="100">
        <v>865039.77399999951</v>
      </c>
      <c r="E47" s="101">
        <f t="shared" si="0"/>
        <v>3.9646912072710533E-4</v>
      </c>
      <c r="F47" s="119">
        <f t="shared" si="1"/>
        <v>0.24318851718675272</v>
      </c>
    </row>
    <row r="48" spans="1:6" x14ac:dyDescent="0.25">
      <c r="A48" s="118">
        <v>46</v>
      </c>
      <c r="B48" s="99" t="s">
        <v>78</v>
      </c>
      <c r="C48" s="100">
        <v>787703.03999999969</v>
      </c>
      <c r="D48" s="100">
        <v>854448.33199999959</v>
      </c>
      <c r="E48" s="101">
        <f t="shared" si="0"/>
        <v>3.9161480093374509E-4</v>
      </c>
      <c r="F48" s="119">
        <f t="shared" si="1"/>
        <v>8.4734079482541969E-2</v>
      </c>
    </row>
    <row r="49" spans="1:6" x14ac:dyDescent="0.25">
      <c r="A49" s="118">
        <v>47</v>
      </c>
      <c r="B49" s="99" t="s">
        <v>81</v>
      </c>
      <c r="C49" s="100">
        <v>613609.49800000002</v>
      </c>
      <c r="D49" s="100">
        <v>822614.92999999854</v>
      </c>
      <c r="E49" s="101">
        <f t="shared" si="0"/>
        <v>3.770247655619231E-4</v>
      </c>
      <c r="F49" s="119">
        <f t="shared" si="1"/>
        <v>0.34061635727809181</v>
      </c>
    </row>
    <row r="50" spans="1:6" x14ac:dyDescent="0.25">
      <c r="A50" s="118">
        <v>48</v>
      </c>
      <c r="B50" s="99" t="s">
        <v>79</v>
      </c>
      <c r="C50" s="100">
        <v>223285.52699999994</v>
      </c>
      <c r="D50" s="100">
        <v>815326.88399999985</v>
      </c>
      <c r="E50" s="101">
        <f t="shared" si="0"/>
        <v>3.7368447384784729E-4</v>
      </c>
      <c r="F50" s="119">
        <f t="shared" si="1"/>
        <v>2.651499024385938</v>
      </c>
    </row>
    <row r="51" spans="1:6" x14ac:dyDescent="0.25">
      <c r="A51" s="118">
        <v>49</v>
      </c>
      <c r="B51" s="99" t="s">
        <v>82</v>
      </c>
      <c r="C51" s="100">
        <v>1263592.4969999993</v>
      </c>
      <c r="D51" s="100">
        <v>736213.74499999941</v>
      </c>
      <c r="E51" s="101">
        <f t="shared" si="0"/>
        <v>3.3742496578817346E-4</v>
      </c>
      <c r="F51" s="119">
        <f t="shared" si="1"/>
        <v>-0.41736458015704736</v>
      </c>
    </row>
    <row r="52" spans="1:6" x14ac:dyDescent="0.25">
      <c r="A52" s="118">
        <v>50</v>
      </c>
      <c r="B52" s="99" t="s">
        <v>103</v>
      </c>
      <c r="C52" s="100">
        <v>478839.6430000001</v>
      </c>
      <c r="D52" s="100">
        <v>720555.62699999986</v>
      </c>
      <c r="E52" s="101">
        <f t="shared" si="0"/>
        <v>3.3024846308588144E-4</v>
      </c>
      <c r="F52" s="119">
        <f t="shared" si="1"/>
        <v>0.50479526399613439</v>
      </c>
    </row>
    <row r="53" spans="1:6" x14ac:dyDescent="0.25">
      <c r="B53" s="99" t="s">
        <v>84</v>
      </c>
      <c r="C53" s="100">
        <v>6461407.0849999962</v>
      </c>
      <c r="D53" s="100">
        <v>6452932.5029999958</v>
      </c>
      <c r="E53" s="101">
        <f t="shared" si="0"/>
        <v>2.9575385461706747E-3</v>
      </c>
      <c r="F53" s="119">
        <f t="shared" si="1"/>
        <v>-1.311569119313627E-3</v>
      </c>
    </row>
    <row r="54" spans="1:6" x14ac:dyDescent="0.25">
      <c r="B54" s="114" t="s">
        <v>33</v>
      </c>
      <c r="C54" s="115">
        <f>SUM(C3:C53)</f>
        <v>1916605858.5460005</v>
      </c>
      <c r="D54" s="115">
        <f>SUM(D3:D53)</f>
        <v>2181859138.0169988</v>
      </c>
      <c r="E54" s="116">
        <f>SUM(E3:E53)</f>
        <v>1.0000000000000004</v>
      </c>
      <c r="F54" s="117">
        <f t="shared" si="1"/>
        <v>0.13839740616895946</v>
      </c>
    </row>
  </sheetData>
  <conditionalFormatting sqref="F3:F53">
    <cfRule type="cellIs" dxfId="7" priority="1" operator="lessThan">
      <formula>0%</formula>
    </cfRule>
    <cfRule type="cellIs" dxfId="6" priority="2" operator="greaterThanOrEqual">
      <formula>1%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9AB8-E1F6-4F7D-B4C3-4FBD2C0C2604}">
  <dimension ref="A1:F19"/>
  <sheetViews>
    <sheetView showGridLines="0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9" sqref="F19"/>
    </sheetView>
  </sheetViews>
  <sheetFormatPr defaultColWidth="11.42578125" defaultRowHeight="15" x14ac:dyDescent="0.25"/>
  <cols>
    <col min="1" max="1" width="6.42578125" customWidth="1"/>
    <col min="2" max="2" width="39.42578125" customWidth="1"/>
    <col min="3" max="3" width="19.28515625" customWidth="1"/>
    <col min="4" max="4" width="23.85546875" customWidth="1"/>
    <col min="5" max="5" width="15.140625" customWidth="1"/>
    <col min="6" max="6" width="12.7109375" customWidth="1"/>
  </cols>
  <sheetData>
    <row r="1" spans="1:6" ht="27.75" customHeight="1" x14ac:dyDescent="0.25">
      <c r="B1" s="135" t="s">
        <v>113</v>
      </c>
      <c r="C1" s="135"/>
      <c r="D1" s="135"/>
      <c r="E1" s="135"/>
      <c r="F1" s="135"/>
    </row>
    <row r="2" spans="1:6" ht="27" customHeight="1" x14ac:dyDescent="0.25">
      <c r="B2" s="120" t="s">
        <v>101</v>
      </c>
      <c r="C2" s="120">
        <v>2023</v>
      </c>
      <c r="D2" s="120">
        <v>2024</v>
      </c>
      <c r="E2" s="120" t="s">
        <v>85</v>
      </c>
      <c r="F2" s="120" t="s">
        <v>86</v>
      </c>
    </row>
    <row r="3" spans="1:6" ht="15.95" customHeight="1" x14ac:dyDescent="0.25">
      <c r="A3">
        <v>1</v>
      </c>
      <c r="B3" s="124" t="s">
        <v>114</v>
      </c>
      <c r="C3" s="125">
        <v>150931404.99800023</v>
      </c>
      <c r="D3" s="125">
        <v>199679486.48299995</v>
      </c>
      <c r="E3" s="126">
        <f>D3/$D$19</f>
        <v>9.1518046698688613E-2</v>
      </c>
      <c r="F3" s="127">
        <f>IFERROR((D3/C3)-1,"-")</f>
        <v>0.32298169811409094</v>
      </c>
    </row>
    <row r="4" spans="1:6" ht="15.95" customHeight="1" x14ac:dyDescent="0.25">
      <c r="A4">
        <v>2</v>
      </c>
      <c r="B4" s="124" t="s">
        <v>87</v>
      </c>
      <c r="C4" s="125">
        <v>113380246.05500002</v>
      </c>
      <c r="D4" s="125">
        <v>119215907.35299997</v>
      </c>
      <c r="E4" s="126">
        <f t="shared" ref="E4:E18" si="0">D4/$D$19</f>
        <v>5.4639598531255544E-2</v>
      </c>
      <c r="F4" s="127">
        <f t="shared" ref="F4:F18" si="1">IFERROR((D4/C4)-1,"-")</f>
        <v>5.1469823898327993E-2</v>
      </c>
    </row>
    <row r="5" spans="1:6" ht="15.95" customHeight="1" x14ac:dyDescent="0.25">
      <c r="A5">
        <v>3</v>
      </c>
      <c r="B5" s="124" t="s">
        <v>89</v>
      </c>
      <c r="C5" s="125">
        <v>76629956.851000011</v>
      </c>
      <c r="D5" s="125">
        <v>104936380.97699998</v>
      </c>
      <c r="E5" s="126">
        <f t="shared" si="0"/>
        <v>4.8094938462605069E-2</v>
      </c>
      <c r="F5" s="127">
        <f t="shared" si="1"/>
        <v>0.36939110093770822</v>
      </c>
    </row>
    <row r="6" spans="1:6" ht="15.95" customHeight="1" x14ac:dyDescent="0.25">
      <c r="A6">
        <v>4</v>
      </c>
      <c r="B6" s="124" t="s">
        <v>88</v>
      </c>
      <c r="C6" s="125">
        <v>84008519.608999982</v>
      </c>
      <c r="D6" s="125">
        <v>98203321.222999975</v>
      </c>
      <c r="E6" s="126">
        <f t="shared" si="0"/>
        <v>4.5009010669796498E-2</v>
      </c>
      <c r="F6" s="127">
        <f t="shared" si="1"/>
        <v>0.16896859604319547</v>
      </c>
    </row>
    <row r="7" spans="1:6" ht="15.95" customHeight="1" x14ac:dyDescent="0.25">
      <c r="A7">
        <v>5</v>
      </c>
      <c r="B7" s="124" t="s">
        <v>90</v>
      </c>
      <c r="C7" s="125">
        <v>84312560.189000025</v>
      </c>
      <c r="D7" s="125">
        <v>80965723.931000054</v>
      </c>
      <c r="E7" s="126">
        <f t="shared" si="0"/>
        <v>3.7108593547696453E-2</v>
      </c>
      <c r="F7" s="127">
        <f t="shared" si="1"/>
        <v>-3.9695583321126882E-2</v>
      </c>
    </row>
    <row r="8" spans="1:6" ht="15.95" customHeight="1" x14ac:dyDescent="0.25">
      <c r="A8">
        <v>6</v>
      </c>
      <c r="B8" s="124" t="s">
        <v>91</v>
      </c>
      <c r="C8" s="125">
        <v>46092984.282000117</v>
      </c>
      <c r="D8" s="125">
        <v>64326324.371999994</v>
      </c>
      <c r="E8" s="126">
        <f t="shared" si="0"/>
        <v>2.9482345239969794E-2</v>
      </c>
      <c r="F8" s="127">
        <f t="shared" si="1"/>
        <v>0.39557733945901652</v>
      </c>
    </row>
    <row r="9" spans="1:6" ht="15.95" customHeight="1" x14ac:dyDescent="0.25">
      <c r="A9">
        <v>7</v>
      </c>
      <c r="B9" s="124" t="s">
        <v>92</v>
      </c>
      <c r="C9" s="125">
        <v>39534619.438000008</v>
      </c>
      <c r="D9" s="125">
        <v>61742792.911000028</v>
      </c>
      <c r="E9" s="126">
        <f t="shared" si="0"/>
        <v>2.8298248881050845E-2</v>
      </c>
      <c r="F9" s="127">
        <f t="shared" si="1"/>
        <v>0.56173990767327076</v>
      </c>
    </row>
    <row r="10" spans="1:6" ht="15.95" customHeight="1" x14ac:dyDescent="0.25">
      <c r="A10">
        <v>8</v>
      </c>
      <c r="B10" s="124" t="s">
        <v>93</v>
      </c>
      <c r="C10" s="125">
        <v>38082235.566000059</v>
      </c>
      <c r="D10" s="125">
        <v>54786815.357999943</v>
      </c>
      <c r="E10" s="126">
        <f t="shared" si="0"/>
        <v>2.5110152348237047E-2</v>
      </c>
      <c r="F10" s="127">
        <f t="shared" si="1"/>
        <v>0.43864493624722467</v>
      </c>
    </row>
    <row r="11" spans="1:6" ht="15.95" customHeight="1" x14ac:dyDescent="0.25">
      <c r="A11">
        <v>9</v>
      </c>
      <c r="B11" s="124" t="s">
        <v>94</v>
      </c>
      <c r="C11" s="125">
        <v>30874248.137000006</v>
      </c>
      <c r="D11" s="125">
        <v>38742277.909000009</v>
      </c>
      <c r="E11" s="126">
        <f t="shared" si="0"/>
        <v>1.7756544056373547E-2</v>
      </c>
      <c r="F11" s="127">
        <f t="shared" si="1"/>
        <v>0.254841178223572</v>
      </c>
    </row>
    <row r="12" spans="1:6" ht="15.95" customHeight="1" x14ac:dyDescent="0.25">
      <c r="A12">
        <v>10</v>
      </c>
      <c r="B12" s="124" t="s">
        <v>95</v>
      </c>
      <c r="C12" s="125">
        <v>23037183.151999995</v>
      </c>
      <c r="D12" s="125">
        <v>29624327.198999997</v>
      </c>
      <c r="E12" s="126">
        <f t="shared" si="0"/>
        <v>1.357756176043718E-2</v>
      </c>
      <c r="F12" s="127">
        <f t="shared" si="1"/>
        <v>0.28593530743484719</v>
      </c>
    </row>
    <row r="13" spans="1:6" ht="15.95" customHeight="1" x14ac:dyDescent="0.25">
      <c r="A13">
        <v>11</v>
      </c>
      <c r="B13" s="124" t="s">
        <v>98</v>
      </c>
      <c r="C13" s="125">
        <v>23068868.430000007</v>
      </c>
      <c r="D13" s="125">
        <v>23843997.996999986</v>
      </c>
      <c r="E13" s="126">
        <f t="shared" si="0"/>
        <v>1.09282939404928E-2</v>
      </c>
      <c r="F13" s="127">
        <f t="shared" si="1"/>
        <v>3.3600675705097061E-2</v>
      </c>
    </row>
    <row r="14" spans="1:6" ht="15.95" customHeight="1" x14ac:dyDescent="0.25">
      <c r="A14">
        <v>12</v>
      </c>
      <c r="B14" s="124" t="s">
        <v>96</v>
      </c>
      <c r="C14" s="125">
        <v>21877896.011000022</v>
      </c>
      <c r="D14" s="125">
        <v>23751244.83000005</v>
      </c>
      <c r="E14" s="126">
        <f t="shared" si="0"/>
        <v>1.0885782870284924E-2</v>
      </c>
      <c r="F14" s="127">
        <f t="shared" si="1"/>
        <v>8.5627467013195568E-2</v>
      </c>
    </row>
    <row r="15" spans="1:6" ht="15.95" customHeight="1" x14ac:dyDescent="0.25">
      <c r="A15">
        <v>13</v>
      </c>
      <c r="B15" s="124" t="s">
        <v>97</v>
      </c>
      <c r="C15" s="125">
        <v>0</v>
      </c>
      <c r="D15" s="125">
        <v>22788615.644999996</v>
      </c>
      <c r="E15" s="126">
        <f t="shared" si="0"/>
        <v>1.0444586109125105E-2</v>
      </c>
      <c r="F15" s="127" t="str">
        <f t="shared" si="1"/>
        <v>-</v>
      </c>
    </row>
    <row r="16" spans="1:6" ht="15.95" customHeight="1" x14ac:dyDescent="0.25">
      <c r="A16">
        <v>14</v>
      </c>
      <c r="B16" s="124" t="s">
        <v>99</v>
      </c>
      <c r="C16" s="125">
        <v>20096487.376000009</v>
      </c>
      <c r="D16" s="125">
        <v>19269855.300999992</v>
      </c>
      <c r="E16" s="126">
        <f t="shared" si="0"/>
        <v>8.8318512250582706E-3</v>
      </c>
      <c r="F16" s="127">
        <f t="shared" si="1"/>
        <v>-4.1133162205610807E-2</v>
      </c>
    </row>
    <row r="17" spans="1:6" ht="15.95" customHeight="1" x14ac:dyDescent="0.25">
      <c r="A17">
        <v>15</v>
      </c>
      <c r="B17" s="124" t="s">
        <v>100</v>
      </c>
      <c r="C17" s="125">
        <v>16004056.82299998</v>
      </c>
      <c r="D17" s="125">
        <v>19155525.256000012</v>
      </c>
      <c r="E17" s="126">
        <f t="shared" si="0"/>
        <v>8.7794509380700412E-3</v>
      </c>
      <c r="F17" s="127">
        <f t="shared" si="1"/>
        <v>0.19691684851249391</v>
      </c>
    </row>
    <row r="18" spans="1:6" ht="15.95" customHeight="1" x14ac:dyDescent="0.25">
      <c r="B18" s="124" t="s">
        <v>84</v>
      </c>
      <c r="C18" s="125">
        <v>1148674591.6289907</v>
      </c>
      <c r="D18" s="125">
        <v>1220826541.2719965</v>
      </c>
      <c r="E18" s="126">
        <f t="shared" si="0"/>
        <v>0.55953499472085833</v>
      </c>
      <c r="F18" s="127">
        <f t="shared" si="1"/>
        <v>6.2813219835117673E-2</v>
      </c>
    </row>
    <row r="19" spans="1:6" ht="15.75" x14ac:dyDescent="0.25">
      <c r="B19" s="128" t="s">
        <v>19</v>
      </c>
      <c r="C19" s="129">
        <f>SUM(C3:C18)</f>
        <v>1916605858.5459909</v>
      </c>
      <c r="D19" s="129">
        <f>SUM(D3:D18)</f>
        <v>2181859138.0169964</v>
      </c>
      <c r="E19" s="130">
        <f t="shared" ref="E19" si="2">SUM(E3:E18)</f>
        <v>1</v>
      </c>
      <c r="F19" s="131">
        <f t="shared" ref="F19" si="3">(D19/C19)-1</f>
        <v>0.1383974061689639</v>
      </c>
    </row>
  </sheetData>
  <mergeCells count="1">
    <mergeCell ref="B1:F1"/>
  </mergeCells>
  <conditionalFormatting sqref="F3:F18">
    <cfRule type="cellIs" dxfId="5" priority="1" operator="lessThan">
      <formula>0%</formula>
    </cfRule>
    <cfRule type="cellIs" dxfId="4" priority="2" operator="greaterThanOrEqual">
      <formula>1%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FCC-05DC-40D2-9EF5-7FCA29239DCE}">
  <dimension ref="A1:G19"/>
  <sheetViews>
    <sheetView showGridLines="0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G1"/>
    </sheetView>
  </sheetViews>
  <sheetFormatPr defaultColWidth="11.42578125" defaultRowHeight="15" x14ac:dyDescent="0.25"/>
  <cols>
    <col min="1" max="1" width="6.42578125" customWidth="1"/>
    <col min="2" max="2" width="20.7109375" customWidth="1"/>
    <col min="3" max="3" width="48.140625" customWidth="1"/>
    <col min="4" max="4" width="15.28515625" customWidth="1"/>
    <col min="5" max="5" width="15.42578125" customWidth="1"/>
    <col min="6" max="6" width="12.7109375" customWidth="1"/>
  </cols>
  <sheetData>
    <row r="1" spans="1:7" ht="27.75" customHeight="1" x14ac:dyDescent="0.25">
      <c r="B1" s="136" t="s">
        <v>135</v>
      </c>
      <c r="C1" s="136"/>
      <c r="D1" s="136"/>
      <c r="E1" s="136"/>
      <c r="F1" s="136"/>
      <c r="G1" s="136"/>
    </row>
    <row r="2" spans="1:7" ht="27" customHeight="1" x14ac:dyDescent="0.25">
      <c r="B2" s="27" t="s">
        <v>18</v>
      </c>
      <c r="C2" s="28" t="s">
        <v>115</v>
      </c>
      <c r="D2" s="120">
        <v>2023</v>
      </c>
      <c r="E2" s="120">
        <v>2024</v>
      </c>
      <c r="F2" s="120" t="s">
        <v>85</v>
      </c>
      <c r="G2" s="120" t="s">
        <v>86</v>
      </c>
    </row>
    <row r="3" spans="1:7" ht="15.95" customHeight="1" x14ac:dyDescent="0.25">
      <c r="A3">
        <v>1</v>
      </c>
      <c r="B3" s="132">
        <v>4011800000</v>
      </c>
      <c r="C3" s="124" t="s">
        <v>121</v>
      </c>
      <c r="D3" s="125">
        <v>206699032.22500008</v>
      </c>
      <c r="E3" s="125">
        <v>262524586.62699997</v>
      </c>
      <c r="F3" s="126">
        <f t="shared" ref="F3:F18" si="0">E3/$E$19</f>
        <v>0.46321964702042001</v>
      </c>
      <c r="G3" s="127">
        <f>(E3/D3)-1</f>
        <v>0.27008135355578999</v>
      </c>
    </row>
    <row r="4" spans="1:7" ht="15.95" customHeight="1" x14ac:dyDescent="0.25">
      <c r="A4">
        <v>2</v>
      </c>
      <c r="B4" s="132">
        <v>4011201000</v>
      </c>
      <c r="C4" s="124" t="s">
        <v>116</v>
      </c>
      <c r="D4" s="125">
        <v>173346666.8930001</v>
      </c>
      <c r="E4" s="125">
        <v>174303203.50899962</v>
      </c>
      <c r="F4" s="126">
        <f t="shared" si="0"/>
        <v>0.30755469208179403</v>
      </c>
      <c r="G4" s="127">
        <f t="shared" ref="G4:G19" si="1">(E4/D4)-1</f>
        <v>5.5180560038685655E-3</v>
      </c>
    </row>
    <row r="5" spans="1:7" ht="15.95" customHeight="1" x14ac:dyDescent="0.25">
      <c r="A5">
        <v>3</v>
      </c>
      <c r="B5" s="132">
        <v>4011101000</v>
      </c>
      <c r="C5" s="124" t="s">
        <v>116</v>
      </c>
      <c r="D5" s="125">
        <v>62091869.149999969</v>
      </c>
      <c r="E5" s="125">
        <v>69300935.098999888</v>
      </c>
      <c r="F5" s="126">
        <f t="shared" si="0"/>
        <v>0.12228018376181381</v>
      </c>
      <c r="G5" s="127">
        <f t="shared" si="1"/>
        <v>0.11610322007837204</v>
      </c>
    </row>
    <row r="6" spans="1:7" ht="15.95" customHeight="1" x14ac:dyDescent="0.25">
      <c r="A6">
        <v>4</v>
      </c>
      <c r="B6" s="132">
        <v>4011400000</v>
      </c>
      <c r="C6" s="124" t="s">
        <v>119</v>
      </c>
      <c r="D6" s="125">
        <v>29922522.467999998</v>
      </c>
      <c r="E6" s="125">
        <v>32247030.456999995</v>
      </c>
      <c r="F6" s="126">
        <f t="shared" si="0"/>
        <v>5.6899272779245252E-2</v>
      </c>
      <c r="G6" s="127">
        <f t="shared" si="1"/>
        <v>7.7684225702759235E-2</v>
      </c>
    </row>
    <row r="7" spans="1:7" ht="15.95" customHeight="1" x14ac:dyDescent="0.25">
      <c r="A7">
        <v>5</v>
      </c>
      <c r="B7" s="132">
        <v>4013900000</v>
      </c>
      <c r="C7" s="124" t="s">
        <v>128</v>
      </c>
      <c r="D7" s="125">
        <v>9554225.7879999932</v>
      </c>
      <c r="E7" s="125">
        <v>9321977.4070000034</v>
      </c>
      <c r="F7" s="126">
        <f t="shared" si="0"/>
        <v>1.6448452083987642E-2</v>
      </c>
      <c r="G7" s="127">
        <f t="shared" si="1"/>
        <v>-2.4308445933075129E-2</v>
      </c>
    </row>
    <row r="8" spans="1:7" ht="15.95" customHeight="1" x14ac:dyDescent="0.25">
      <c r="A8">
        <v>6</v>
      </c>
      <c r="B8" s="132">
        <v>4011209000</v>
      </c>
      <c r="C8" s="124" t="s">
        <v>118</v>
      </c>
      <c r="D8" s="125">
        <v>7703274.0499999998</v>
      </c>
      <c r="E8" s="125">
        <v>8326857.682</v>
      </c>
      <c r="F8" s="126">
        <f t="shared" si="0"/>
        <v>1.4692582229357612E-2</v>
      </c>
      <c r="G8" s="127">
        <f t="shared" si="1"/>
        <v>8.0950467029015982E-2</v>
      </c>
    </row>
    <row r="9" spans="1:7" ht="15.95" customHeight="1" x14ac:dyDescent="0.25">
      <c r="A9">
        <v>7</v>
      </c>
      <c r="B9" s="132">
        <v>4011700000</v>
      </c>
      <c r="C9" s="124" t="s">
        <v>120</v>
      </c>
      <c r="D9" s="125">
        <v>5856858.0740000037</v>
      </c>
      <c r="E9" s="125">
        <v>5203398.5269999998</v>
      </c>
      <c r="F9" s="126">
        <f t="shared" si="0"/>
        <v>9.1812978736659726E-3</v>
      </c>
      <c r="G9" s="127">
        <f t="shared" si="1"/>
        <v>-0.11157168890618463</v>
      </c>
    </row>
    <row r="10" spans="1:7" ht="15.95" customHeight="1" x14ac:dyDescent="0.25">
      <c r="A10">
        <v>8</v>
      </c>
      <c r="B10" s="132">
        <v>4016994000</v>
      </c>
      <c r="C10" s="124" t="s">
        <v>129</v>
      </c>
      <c r="D10" s="125">
        <v>1895021.6529999997</v>
      </c>
      <c r="E10" s="125">
        <v>1688592.713</v>
      </c>
      <c r="F10" s="126">
        <f t="shared" si="0"/>
        <v>2.9794897709465328E-3</v>
      </c>
      <c r="G10" s="127">
        <f t="shared" si="1"/>
        <v>-0.10893223287090315</v>
      </c>
    </row>
    <row r="11" spans="1:7" ht="15.95" customHeight="1" x14ac:dyDescent="0.25">
      <c r="A11">
        <v>9</v>
      </c>
      <c r="B11" s="132">
        <v>4011900000</v>
      </c>
      <c r="C11" s="124" t="s">
        <v>117</v>
      </c>
      <c r="D11" s="125">
        <v>3387820.3840000005</v>
      </c>
      <c r="E11" s="125">
        <v>1394543.433</v>
      </c>
      <c r="F11" s="126">
        <f t="shared" si="0"/>
        <v>2.4606454012123654E-3</v>
      </c>
      <c r="G11" s="127">
        <f t="shared" si="1"/>
        <v>-0.5883655935284674</v>
      </c>
    </row>
    <row r="12" spans="1:7" ht="15.95" customHeight="1" x14ac:dyDescent="0.25">
      <c r="A12">
        <v>10</v>
      </c>
      <c r="B12" s="132">
        <v>4013100000</v>
      </c>
      <c r="C12" s="124" t="s">
        <v>127</v>
      </c>
      <c r="D12" s="125">
        <v>1079811.8950000003</v>
      </c>
      <c r="E12" s="125">
        <v>1073918.2520000001</v>
      </c>
      <c r="F12" s="126">
        <f t="shared" si="0"/>
        <v>1.8949083589150733E-3</v>
      </c>
      <c r="G12" s="127">
        <f t="shared" si="1"/>
        <v>-5.4580274835740461E-3</v>
      </c>
    </row>
    <row r="13" spans="1:7" ht="15.95" customHeight="1" x14ac:dyDescent="0.25">
      <c r="A13">
        <v>11</v>
      </c>
      <c r="B13" s="132">
        <v>4012902000</v>
      </c>
      <c r="C13" s="124" t="s">
        <v>125</v>
      </c>
      <c r="D13" s="125">
        <v>899175.3350000002</v>
      </c>
      <c r="E13" s="125">
        <v>777463.93900000036</v>
      </c>
      <c r="F13" s="126">
        <f t="shared" si="0"/>
        <v>1.3718203541307715E-3</v>
      </c>
      <c r="G13" s="127">
        <f t="shared" si="1"/>
        <v>-0.13535891306449122</v>
      </c>
    </row>
    <row r="14" spans="1:7" ht="15.95" customHeight="1" x14ac:dyDescent="0.25">
      <c r="A14">
        <v>12</v>
      </c>
      <c r="B14" s="132">
        <v>4011109000</v>
      </c>
      <c r="C14" s="124" t="s">
        <v>117</v>
      </c>
      <c r="D14" s="125">
        <v>721961.64399999997</v>
      </c>
      <c r="E14" s="125">
        <v>425306.56800000009</v>
      </c>
      <c r="F14" s="126">
        <f t="shared" si="0"/>
        <v>7.5044536146377197E-4</v>
      </c>
      <c r="G14" s="127" t="s">
        <v>102</v>
      </c>
    </row>
    <row r="15" spans="1:7" ht="15.95" customHeight="1" x14ac:dyDescent="0.25">
      <c r="A15">
        <v>13</v>
      </c>
      <c r="B15" s="132">
        <v>4012110000</v>
      </c>
      <c r="C15" s="124" t="s">
        <v>122</v>
      </c>
      <c r="D15" s="125">
        <v>5071.6499999999996</v>
      </c>
      <c r="E15" s="125">
        <v>114550.715</v>
      </c>
      <c r="F15" s="126">
        <f t="shared" si="0"/>
        <v>2.0212256097608278E-4</v>
      </c>
      <c r="G15" s="127">
        <f t="shared" si="1"/>
        <v>21.586478759378114</v>
      </c>
    </row>
    <row r="16" spans="1:7" ht="15.95" customHeight="1" x14ac:dyDescent="0.25">
      <c r="A16">
        <v>14</v>
      </c>
      <c r="B16" s="132">
        <v>4012903000</v>
      </c>
      <c r="C16" s="124" t="s">
        <v>126</v>
      </c>
      <c r="D16" s="125">
        <v>14905.585000000001</v>
      </c>
      <c r="E16" s="125">
        <v>30544.554</v>
      </c>
      <c r="F16" s="126">
        <f t="shared" si="0"/>
        <v>5.3895285405702217E-5</v>
      </c>
      <c r="G16" s="127">
        <f t="shared" si="1"/>
        <v>1.0492019602048495</v>
      </c>
    </row>
    <row r="17" spans="1:7" ht="15.95" customHeight="1" x14ac:dyDescent="0.25">
      <c r="A17">
        <v>15</v>
      </c>
      <c r="B17" s="132">
        <v>4012190000</v>
      </c>
      <c r="C17" s="124" t="s">
        <v>124</v>
      </c>
      <c r="D17" s="125">
        <v>60984.540999999997</v>
      </c>
      <c r="E17" s="125">
        <v>3324.6480000000001</v>
      </c>
      <c r="F17" s="126">
        <f t="shared" si="0"/>
        <v>5.8662782515500819E-6</v>
      </c>
      <c r="G17" s="127">
        <f t="shared" si="1"/>
        <v>-0.94548375792481576</v>
      </c>
    </row>
    <row r="18" spans="1:7" ht="15.95" customHeight="1" x14ac:dyDescent="0.25">
      <c r="A18">
        <v>16</v>
      </c>
      <c r="B18" s="132">
        <v>4012120000</v>
      </c>
      <c r="C18" s="124" t="s">
        <v>123</v>
      </c>
      <c r="D18" s="125">
        <v>4637.5700000000006</v>
      </c>
      <c r="E18" s="125">
        <v>2651.6570000000002</v>
      </c>
      <c r="F18" s="126">
        <f t="shared" si="0"/>
        <v>4.6787984140488064E-6</v>
      </c>
      <c r="G18" s="127">
        <f t="shared" si="1"/>
        <v>-0.42822275458914916</v>
      </c>
    </row>
    <row r="19" spans="1:7" ht="15.75" x14ac:dyDescent="0.25">
      <c r="B19" s="128" t="s">
        <v>19</v>
      </c>
      <c r="C19" s="129"/>
      <c r="D19" s="129">
        <f>SUM(D3:D18)</f>
        <v>503243838.90500003</v>
      </c>
      <c r="E19" s="129">
        <f>SUM(E3:E18)</f>
        <v>566738885.78699934</v>
      </c>
      <c r="F19" s="130">
        <f>SUM(F3:F18)</f>
        <v>1</v>
      </c>
      <c r="G19" s="127">
        <f t="shared" si="1"/>
        <v>0.12617153350581933</v>
      </c>
    </row>
  </sheetData>
  <sortState xmlns:xlrd2="http://schemas.microsoft.com/office/spreadsheetml/2017/richdata2" ref="B3:F18">
    <sortCondition descending="1" ref="E3:E18"/>
  </sortState>
  <mergeCells count="1">
    <mergeCell ref="B1:G1"/>
  </mergeCells>
  <conditionalFormatting sqref="G3:G19">
    <cfRule type="cellIs" dxfId="3" priority="1" operator="lessThan">
      <formula>0%</formula>
    </cfRule>
    <cfRule type="cellIs" dxfId="2" priority="2" operator="greaterThanOrEqual">
      <formula>1%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B7D2-F2DC-4A1F-AB0C-021F4FD6ECA1}">
  <dimension ref="A1:G8"/>
  <sheetViews>
    <sheetView showGridLines="0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ColWidth="11.42578125" defaultRowHeight="15" x14ac:dyDescent="0.25"/>
  <cols>
    <col min="1" max="1" width="6.42578125" customWidth="1"/>
    <col min="2" max="2" width="20.7109375" customWidth="1"/>
    <col min="3" max="3" width="43.7109375" customWidth="1"/>
    <col min="4" max="4" width="16.7109375" customWidth="1"/>
    <col min="5" max="5" width="14.42578125" customWidth="1"/>
    <col min="6" max="6" width="12.7109375" customWidth="1"/>
  </cols>
  <sheetData>
    <row r="1" spans="1:7" ht="27.75" customHeight="1" x14ac:dyDescent="0.25">
      <c r="B1" s="136" t="s">
        <v>135</v>
      </c>
      <c r="C1" s="136"/>
      <c r="D1" s="136"/>
      <c r="E1" s="136"/>
      <c r="F1" s="136"/>
      <c r="G1" s="136"/>
    </row>
    <row r="2" spans="1:7" ht="27" customHeight="1" x14ac:dyDescent="0.25">
      <c r="B2" s="27" t="s">
        <v>18</v>
      </c>
      <c r="C2" s="28" t="s">
        <v>115</v>
      </c>
      <c r="D2" s="120">
        <v>2023</v>
      </c>
      <c r="E2" s="120">
        <v>2024</v>
      </c>
      <c r="F2" s="120" t="s">
        <v>85</v>
      </c>
      <c r="G2" s="120" t="s">
        <v>86</v>
      </c>
    </row>
    <row r="3" spans="1:7" ht="15.95" customHeight="1" x14ac:dyDescent="0.25">
      <c r="A3">
        <v>1</v>
      </c>
      <c r="B3" s="132">
        <v>2710193400</v>
      </c>
      <c r="C3" s="124" t="s">
        <v>130</v>
      </c>
      <c r="D3" s="125">
        <v>16562680.427000007</v>
      </c>
      <c r="E3" s="125">
        <v>20386649.137999985</v>
      </c>
      <c r="F3" s="126">
        <f>E3/$E$8</f>
        <v>5.3292094261516078E-2</v>
      </c>
      <c r="G3" s="127">
        <f>(E3/D3)-1</f>
        <v>0.2308786145970827</v>
      </c>
    </row>
    <row r="4" spans="1:7" ht="15.95" customHeight="1" x14ac:dyDescent="0.25">
      <c r="A4">
        <v>2</v>
      </c>
      <c r="B4" s="132">
        <v>2710193500</v>
      </c>
      <c r="C4" s="124" t="s">
        <v>131</v>
      </c>
      <c r="D4" s="125">
        <v>108420840.88599996</v>
      </c>
      <c r="E4" s="125">
        <v>128639222.75000001</v>
      </c>
      <c r="F4" s="126">
        <f>E4/$E$8</f>
        <v>0.33627172067933636</v>
      </c>
      <c r="G4" s="127">
        <f t="shared" ref="G4:G8" si="0">(E4/D4)-1</f>
        <v>0.1864805852710445</v>
      </c>
    </row>
    <row r="5" spans="1:7" ht="15.95" customHeight="1" x14ac:dyDescent="0.25">
      <c r="A5">
        <v>3</v>
      </c>
      <c r="B5" s="132">
        <v>2710193600</v>
      </c>
      <c r="C5" s="124" t="s">
        <v>132</v>
      </c>
      <c r="D5" s="125">
        <v>18593154.298999999</v>
      </c>
      <c r="E5" s="125">
        <v>23531750.303999975</v>
      </c>
      <c r="F5" s="126">
        <f>E5/$E$8</f>
        <v>6.1513603675147882E-2</v>
      </c>
      <c r="G5" s="127">
        <f t="shared" si="0"/>
        <v>0.26561367294550942</v>
      </c>
    </row>
    <row r="6" spans="1:7" ht="15.95" customHeight="1" x14ac:dyDescent="0.25">
      <c r="A6">
        <v>4</v>
      </c>
      <c r="B6" s="132">
        <v>2710193800</v>
      </c>
      <c r="C6" s="124" t="s">
        <v>133</v>
      </c>
      <c r="D6" s="125">
        <v>147954292.88800037</v>
      </c>
      <c r="E6" s="125">
        <v>176716763.93200025</v>
      </c>
      <c r="F6" s="126">
        <f>E6/$E$8</f>
        <v>0.46194969939911118</v>
      </c>
      <c r="G6" s="127">
        <f t="shared" si="0"/>
        <v>0.19440105780352535</v>
      </c>
    </row>
    <row r="7" spans="1:7" ht="15.95" customHeight="1" x14ac:dyDescent="0.25">
      <c r="A7">
        <v>5</v>
      </c>
      <c r="B7" s="132">
        <v>3403990000</v>
      </c>
      <c r="C7" s="124" t="s">
        <v>134</v>
      </c>
      <c r="D7" s="125">
        <v>26457493.951000009</v>
      </c>
      <c r="E7" s="125">
        <v>33271081.838999983</v>
      </c>
      <c r="F7" s="126">
        <f>E7/$E$8</f>
        <v>8.6972881984888561E-2</v>
      </c>
      <c r="G7" s="127">
        <f t="shared" si="0"/>
        <v>0.25752960203331887</v>
      </c>
    </row>
    <row r="8" spans="1:7" ht="15.75" x14ac:dyDescent="0.25">
      <c r="B8" s="128" t="s">
        <v>19</v>
      </c>
      <c r="C8" s="129"/>
      <c r="D8" s="129">
        <f>SUM(D3:D7)</f>
        <v>317988462.45100039</v>
      </c>
      <c r="E8" s="129">
        <f>SUM(E3:E7)</f>
        <v>382545467.96300018</v>
      </c>
      <c r="F8" s="130">
        <f>SUM(F3:F7)</f>
        <v>1</v>
      </c>
      <c r="G8" s="127">
        <f t="shared" si="0"/>
        <v>0.20301681707067454</v>
      </c>
    </row>
  </sheetData>
  <mergeCells count="1">
    <mergeCell ref="B1:G1"/>
  </mergeCells>
  <conditionalFormatting sqref="G3:G8">
    <cfRule type="cellIs" dxfId="1" priority="1" operator="lessThan">
      <formula>0%</formula>
    </cfRule>
    <cfRule type="cellIs" dxfId="0" priority="2" operator="greaterThanOrEqual">
      <formula>1%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Resumen</vt:lpstr>
      <vt:lpstr>Detalle_partidas</vt:lpstr>
      <vt:lpstr>Nuevo_Usado</vt:lpstr>
      <vt:lpstr>Origen</vt:lpstr>
      <vt:lpstr>Importador</vt:lpstr>
      <vt:lpstr>Neumaticos</vt:lpstr>
      <vt:lpstr>Lubricantes</vt:lpstr>
      <vt:lpstr>Detalle_partidas!Print_Area</vt:lpstr>
      <vt:lpstr>Resumen!Print_Area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Hidalgo Antigoni</dc:creator>
  <cp:lastModifiedBy>Christopher Melendez</cp:lastModifiedBy>
  <cp:lastPrinted>2019-05-15T17:25:33Z</cp:lastPrinted>
  <dcterms:created xsi:type="dcterms:W3CDTF">2012-05-03T18:01:00Z</dcterms:created>
  <dcterms:modified xsi:type="dcterms:W3CDTF">2024-12-27T20:41:35Z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6abcbd38-fc9d-4a83-b79c-a05a492b2dd4</vt:lpwstr>
  </property>
</Properties>
</file>