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autoCompressPictures="0" defaultThemeVersion="124226"/>
  <mc:AlternateContent xmlns:mc="http://schemas.openxmlformats.org/markup-compatibility/2006">
    <mc:Choice Requires="x15">
      <x15ac:absPath xmlns:x15ac="http://schemas.microsoft.com/office/spreadsheetml/2010/11/ac" url="F:\OIF Guidance\Latest Draft\"/>
    </mc:Choice>
  </mc:AlternateContent>
  <bookViews>
    <workbookView xWindow="0" yWindow="0" windowWidth="15360" windowHeight="7620" tabRatio="978" firstSheet="5" activeTab="9"/>
  </bookViews>
  <sheets>
    <sheet name="LINK 2B Bloom'sPsychomotor" sheetId="25" r:id="rId1"/>
    <sheet name="LINK 2A AffectiveBehavior" sheetId="37" r:id="rId2"/>
    <sheet name="TTS, Blooms" sheetId="23" r:id="rId3"/>
    <sheet name="LINK C ItemChecklist" sheetId="38" r:id="rId4"/>
    <sheet name="LINK A SocialSkills" sheetId="41" r:id="rId5"/>
    <sheet name="LINK B Concepts_Print" sheetId="42" r:id="rId6"/>
    <sheet name="CVTE_Example" sheetId="43" r:id="rId7"/>
    <sheet name="OR Scoring" sheetId="44" r:id="rId8"/>
    <sheet name="IRR" sheetId="1" r:id="rId9"/>
    <sheet name="StandardsBased" sheetId="45" r:id="rId10"/>
    <sheet name="TestQuality1" sheetId="6" r:id="rId11"/>
    <sheet name="Cycles" sheetId="35" r:id="rId12"/>
    <sheet name="Comp. Adv. Item Types" sheetId="5" r:id="rId13"/>
    <sheet name="Performance Assessment" sheetId="14" r:id="rId14"/>
    <sheet name="For DDM Tech A" sheetId="30" r:id="rId15"/>
    <sheet name="Bias" sheetId="32" r:id="rId16"/>
    <sheet name="LINK E DDM Examples" sheetId="34" r:id="rId17"/>
    <sheet name="AssessmentTypes_DIA" sheetId="39" r:id="rId18"/>
    <sheet name="Observational" sheetId="40" r:id="rId19"/>
    <sheet name="NAEP Example" sheetId="46" r:id="rId20"/>
  </sheets>
  <definedNames>
    <definedName name="_GoBack" localSheetId="6">CVTE_Example!$C$9</definedName>
    <definedName name="Grades">#REF!</definedName>
    <definedName name="StandardGrades">#REF!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55" i="45" l="1"/>
  <c r="G7" i="40"/>
  <c r="E21" i="40" s="1"/>
  <c r="G8" i="40"/>
  <c r="E22" i="40" s="1"/>
  <c r="G9" i="40"/>
  <c r="E23" i="40" s="1"/>
  <c r="G10" i="40"/>
  <c r="E24" i="40" s="1"/>
  <c r="G11" i="40"/>
  <c r="E25" i="40" s="1"/>
  <c r="G12" i="40"/>
  <c r="E26" i="40" s="1"/>
  <c r="G13" i="40"/>
  <c r="E27" i="40" s="1"/>
  <c r="G14" i="40"/>
  <c r="E28" i="40" s="1"/>
  <c r="G15" i="40"/>
  <c r="E29" i="40" s="1"/>
  <c r="G16" i="40"/>
  <c r="E30" i="40" s="1"/>
  <c r="G17" i="40"/>
  <c r="E31" i="40" s="1"/>
  <c r="G6" i="40"/>
  <c r="E20" i="40" s="1"/>
  <c r="D20" i="40"/>
  <c r="D21" i="40"/>
  <c r="D22" i="40"/>
  <c r="D23" i="40"/>
  <c r="D24" i="40"/>
  <c r="D25" i="40"/>
  <c r="D26" i="40"/>
  <c r="D27" i="40"/>
  <c r="D28" i="40"/>
  <c r="D29" i="40"/>
  <c r="D30" i="40"/>
  <c r="D31" i="40"/>
  <c r="D19" i="40"/>
  <c r="C19" i="40"/>
  <c r="C7" i="1"/>
  <c r="G3" i="1"/>
  <c r="C8" i="1" s="1"/>
  <c r="C9" i="1"/>
  <c r="D7" i="1"/>
  <c r="G4" i="1"/>
  <c r="D8" i="1" s="1"/>
  <c r="E7" i="1"/>
  <c r="E8" i="1" s="1"/>
  <c r="G5" i="1"/>
  <c r="F7" i="1"/>
  <c r="F8" i="1" s="1"/>
  <c r="G6" i="1"/>
  <c r="K9" i="1"/>
  <c r="N7" i="1"/>
  <c r="O6" i="1"/>
  <c r="N8" i="1"/>
  <c r="M7" i="1"/>
  <c r="O5" i="1"/>
  <c r="M8" i="1" s="1"/>
  <c r="L7" i="1"/>
  <c r="L8" i="1" s="1"/>
  <c r="O4" i="1"/>
  <c r="K7" i="1"/>
  <c r="K8" i="1" s="1"/>
  <c r="O8" i="1" s="1"/>
  <c r="K10" i="1" s="1"/>
  <c r="O3" i="1"/>
  <c r="C25" i="1"/>
  <c r="E14" i="35"/>
  <c r="F41" i="34"/>
  <c r="E41" i="34"/>
  <c r="D41" i="34"/>
  <c r="C41" i="34"/>
  <c r="F38" i="34"/>
  <c r="F40" i="34" s="1"/>
  <c r="F39" i="34"/>
  <c r="E38" i="34"/>
  <c r="E40" i="34" s="1"/>
  <c r="E39" i="34"/>
  <c r="D38" i="34"/>
  <c r="D39" i="34"/>
  <c r="D40" i="34"/>
  <c r="C38" i="34"/>
  <c r="C39" i="34"/>
  <c r="C40" i="34" s="1"/>
  <c r="F15" i="34"/>
  <c r="F17" i="34" s="1"/>
  <c r="E15" i="34"/>
  <c r="E17" i="34" s="1"/>
  <c r="D15" i="34"/>
  <c r="D17" i="34" s="1"/>
  <c r="C15" i="34"/>
  <c r="C17" i="34" s="1"/>
  <c r="B4" i="34"/>
  <c r="B5" i="34" s="1"/>
  <c r="B6" i="34" s="1"/>
  <c r="B7" i="34" s="1"/>
  <c r="B8" i="34" s="1"/>
  <c r="B9" i="34" s="1"/>
  <c r="B10" i="34" s="1"/>
  <c r="B11" i="34" s="1"/>
  <c r="B12" i="34" s="1"/>
  <c r="B13" i="34" s="1"/>
  <c r="B14" i="34" s="1"/>
  <c r="I17" i="30"/>
  <c r="H17" i="30"/>
  <c r="G17" i="30"/>
  <c r="I16" i="30"/>
  <c r="S57" i="14"/>
  <c r="S56" i="14"/>
  <c r="S55" i="14"/>
  <c r="S54" i="14"/>
  <c r="S23" i="14"/>
  <c r="S24" i="14"/>
  <c r="T24" i="14" s="1"/>
  <c r="S25" i="14"/>
  <c r="S26" i="14"/>
  <c r="S27" i="14"/>
  <c r="S28" i="14"/>
  <c r="T28" i="14" s="1"/>
  <c r="S29" i="14"/>
  <c r="S30" i="14"/>
  <c r="S31" i="14"/>
  <c r="S32" i="14"/>
  <c r="T32" i="14" s="1"/>
  <c r="S33" i="14"/>
  <c r="S34" i="14"/>
  <c r="S35" i="14"/>
  <c r="S36" i="14"/>
  <c r="T36" i="14" s="1"/>
  <c r="S37" i="14"/>
  <c r="S38" i="14"/>
  <c r="S39" i="14"/>
  <c r="S40" i="14"/>
  <c r="T40" i="14" s="1"/>
  <c r="S41" i="14"/>
  <c r="S42" i="14"/>
  <c r="S43" i="14"/>
  <c r="S44" i="14"/>
  <c r="T44" i="14" s="1"/>
  <c r="S45" i="14"/>
  <c r="S46" i="14"/>
  <c r="S48" i="14"/>
  <c r="L49" i="14"/>
  <c r="L50" i="14" s="1"/>
  <c r="M49" i="14"/>
  <c r="M50" i="14" s="1"/>
  <c r="N49" i="14"/>
  <c r="N50" i="14" s="1"/>
  <c r="O49" i="14"/>
  <c r="O50" i="14" s="1"/>
  <c r="S49" i="14"/>
  <c r="L51" i="14" s="1"/>
  <c r="L52" i="14" s="1"/>
  <c r="R23" i="14"/>
  <c r="H48" i="14" s="1"/>
  <c r="R24" i="14"/>
  <c r="R48" i="14" s="1"/>
  <c r="R25" i="14"/>
  <c r="R26" i="14"/>
  <c r="R27" i="14"/>
  <c r="R28" i="14"/>
  <c r="R29" i="14"/>
  <c r="R30" i="14"/>
  <c r="R31" i="14"/>
  <c r="R32" i="14"/>
  <c r="R33" i="14"/>
  <c r="R34" i="14"/>
  <c r="R35" i="14"/>
  <c r="R36" i="14"/>
  <c r="R37" i="14"/>
  <c r="R38" i="14"/>
  <c r="R39" i="14"/>
  <c r="R40" i="14"/>
  <c r="R41" i="14"/>
  <c r="R42" i="14"/>
  <c r="R43" i="14"/>
  <c r="R44" i="14"/>
  <c r="R45" i="14"/>
  <c r="R46" i="14"/>
  <c r="H49" i="14"/>
  <c r="H50" i="14" s="1"/>
  <c r="I49" i="14"/>
  <c r="I50" i="14" s="1"/>
  <c r="J49" i="14"/>
  <c r="J50" i="14" s="1"/>
  <c r="K49" i="14"/>
  <c r="K50" i="14" s="1"/>
  <c r="T23" i="14"/>
  <c r="T50" i="14" s="1"/>
  <c r="T25" i="14"/>
  <c r="T26" i="14"/>
  <c r="T27" i="14"/>
  <c r="T29" i="14"/>
  <c r="T30" i="14"/>
  <c r="T31" i="14"/>
  <c r="T33" i="14"/>
  <c r="T34" i="14"/>
  <c r="T35" i="14"/>
  <c r="T37" i="14"/>
  <c r="T38" i="14"/>
  <c r="T39" i="14"/>
  <c r="T41" i="14"/>
  <c r="T42" i="14"/>
  <c r="T43" i="14"/>
  <c r="T45" i="14"/>
  <c r="T46" i="14"/>
  <c r="O48" i="14"/>
  <c r="N48" i="14"/>
  <c r="M48" i="14"/>
  <c r="I48" i="14"/>
  <c r="S47" i="14"/>
  <c r="R47" i="14"/>
  <c r="O47" i="14"/>
  <c r="N47" i="14"/>
  <c r="M47" i="14"/>
  <c r="L47" i="14"/>
  <c r="K47" i="14"/>
  <c r="J47" i="14"/>
  <c r="I47" i="14"/>
  <c r="H47" i="14"/>
  <c r="G20" i="1"/>
  <c r="G21" i="1"/>
  <c r="G24" i="1" s="1"/>
  <c r="G22" i="1"/>
  <c r="G23" i="1"/>
  <c r="F24" i="1"/>
  <c r="E24" i="1"/>
  <c r="D24" i="1"/>
  <c r="C24" i="1"/>
  <c r="O7" i="1"/>
  <c r="B11" i="6"/>
  <c r="B10" i="6"/>
  <c r="H7" i="23"/>
  <c r="H9" i="23" s="1"/>
  <c r="H14" i="23" s="1"/>
  <c r="H8" i="23"/>
  <c r="H11" i="23"/>
  <c r="H12" i="23"/>
  <c r="H13" i="23"/>
  <c r="D14" i="23"/>
  <c r="B14" i="23"/>
  <c r="G13" i="23"/>
  <c r="F13" i="23"/>
  <c r="E13" i="23"/>
  <c r="D13" i="23"/>
  <c r="C13" i="23"/>
  <c r="B13" i="23"/>
  <c r="G9" i="23"/>
  <c r="F9" i="23"/>
  <c r="E9" i="23"/>
  <c r="D9" i="23"/>
  <c r="C9" i="23"/>
  <c r="B9" i="23"/>
  <c r="F43" i="34"/>
  <c r="E43" i="34"/>
  <c r="D43" i="34"/>
  <c r="C43" i="34"/>
  <c r="S53" i="14"/>
  <c r="T48" i="14" l="1"/>
  <c r="T49" i="14" s="1"/>
  <c r="S50" i="14"/>
  <c r="R49" i="14"/>
  <c r="H51" i="14" s="1"/>
  <c r="H52" i="14" s="1"/>
  <c r="G8" i="1"/>
  <c r="T47" i="14"/>
  <c r="K48" i="14"/>
  <c r="L48" i="14"/>
  <c r="J48" i="14"/>
  <c r="R50" i="14"/>
  <c r="G7" i="1"/>
  <c r="C10" i="1" l="1"/>
</calcChain>
</file>

<file path=xl/sharedStrings.xml><?xml version="1.0" encoding="utf-8"?>
<sst xmlns="http://schemas.openxmlformats.org/spreadsheetml/2006/main" count="736" uniqueCount="578">
  <si>
    <t>Rater 1</t>
  </si>
  <si>
    <t>Rater 2</t>
  </si>
  <si>
    <t>Total</t>
  </si>
  <si>
    <t>sum</t>
  </si>
  <si>
    <t>d (diagonal)</t>
  </si>
  <si>
    <t>Kappa</t>
  </si>
  <si>
    <t>q (marginals)</t>
  </si>
  <si>
    <t>Student</t>
  </si>
  <si>
    <t>Score</t>
  </si>
  <si>
    <t>Interim</t>
  </si>
  <si>
    <t>Diagnostic</t>
  </si>
  <si>
    <t>Formative</t>
  </si>
  <si>
    <t>Test A</t>
  </si>
  <si>
    <t>Test B</t>
  </si>
  <si>
    <t>Content Description</t>
  </si>
  <si>
    <t>Relationship to other Measures</t>
  </si>
  <si>
    <t>Consequences for Students</t>
  </si>
  <si>
    <t>Test content emulates the content on the high school graduation exam.  Most of the items are intended to measure academic achievement in math, ELA, and science.</t>
  </si>
  <si>
    <t>A Tale of Two Tests: College Readiness Test</t>
  </si>
  <si>
    <t>Students are administered the test in their junior year.  Those who do not do well on the test are enrolled in review classes, based on the subtest scores in each of the subjects tested.</t>
  </si>
  <si>
    <t>The test comprises a series of mini-performance assessments intended to replicate college-level work in ELA and math by posing a multi-step problem that students are asked to solve and show their reasoning.</t>
  </si>
  <si>
    <t>Students who perform poorly on either portion of the exam (ELA or math) are recommended for enrollment in introductory summer courses at a local community college.</t>
  </si>
  <si>
    <t>St. Dev.</t>
  </si>
  <si>
    <t>SubTotal</t>
  </si>
  <si>
    <t>Grade 5 Mid-Unit Math Test</t>
  </si>
  <si>
    <t>Cognitive Taxonomy</t>
  </si>
  <si>
    <t>Subtotal</t>
  </si>
  <si>
    <t>Students will: (for LOs)</t>
  </si>
  <si>
    <t>Difficulty</t>
  </si>
  <si>
    <t>Discrim</t>
  </si>
  <si>
    <t>Alpha</t>
  </si>
  <si>
    <t>SEM</t>
  </si>
  <si>
    <t>As the earth travels around the sun we have seasons because the earth travels closer to and farther away from the sun.</t>
  </si>
  <si>
    <t>Students</t>
  </si>
  <si>
    <t>Drawing of the Seasons</t>
  </si>
  <si>
    <t>Orbit</t>
  </si>
  <si>
    <t>How hot it is or cold it is has to do with the closeness of the earth to the sun.</t>
  </si>
  <si>
    <t>Oral Questions</t>
  </si>
  <si>
    <t>It depends on the distance of the earth to the sun -- when the earth is closest to the sun we have summer, and vise-versa.</t>
  </si>
  <si>
    <t>The earth's orbit is an elipse where the earth gets closer to and farther away from the sun.</t>
  </si>
  <si>
    <t>Sun's Rays</t>
  </si>
  <si>
    <t>Earth's Tilt</t>
  </si>
  <si>
    <t>Not shown or discussed</t>
  </si>
  <si>
    <t>Distance causes seasons</t>
  </si>
  <si>
    <t>Moon interferes with light from sun</t>
  </si>
  <si>
    <t>Explanation</t>
  </si>
  <si>
    <t>circular ellipse</t>
  </si>
  <si>
    <t>oblong ellipse</t>
  </si>
  <si>
    <t>curly ellipse</t>
  </si>
  <si>
    <t>Informal Performance Assessment Results</t>
  </si>
  <si>
    <t>Main Cause</t>
  </si>
  <si>
    <t>Distance from sun</t>
  </si>
  <si>
    <t>Interference</t>
  </si>
  <si>
    <t>Distance from sun, bouncing light</t>
  </si>
  <si>
    <t>In its orbit, the earth moves closer to the sun in summer, and farther away from the sun in winter.</t>
  </si>
  <si>
    <t>The moon's interference with the sun's light causes summer and winter.</t>
  </si>
  <si>
    <t>Tilt of the earth to the sun changes as earth orbits the sun</t>
  </si>
  <si>
    <t>The earth's tilt affects dictates whether the northern/southern hemisphere of the earth receives direct or indirect light.  Indirect light involves light bouncing off of other objects in space.</t>
  </si>
  <si>
    <t>Informed by: A Private Universe, Annenberg Media, 1987</t>
  </si>
  <si>
    <t>1=Poor</t>
  </si>
  <si>
    <t>2=Fair</t>
  </si>
  <si>
    <t>3=Good</t>
  </si>
  <si>
    <t>4=Excellent</t>
  </si>
  <si>
    <t>Objective</t>
  </si>
  <si>
    <t>No</t>
  </si>
  <si>
    <t>Somewhat</t>
  </si>
  <si>
    <t>Yes, correctly</t>
  </si>
  <si>
    <t>Inaccurate depiction</t>
  </si>
  <si>
    <t xml:space="preserve">Somewhat </t>
  </si>
  <si>
    <t>Yes, incudes explanation of several parts of world</t>
  </si>
  <si>
    <t>Explains how the angle of the sun's rays are affected by the tilt</t>
  </si>
  <si>
    <t>Accurate depiction with all parts.</t>
  </si>
  <si>
    <t>Mostly accurate depiction missing some aspects or including one inaccuracy</t>
  </si>
  <si>
    <t>Accurate depiction of all aspects that shows seasonal or earth location differences.</t>
  </si>
  <si>
    <r>
      <rPr>
        <b/>
        <u/>
        <sz val="11"/>
        <color theme="1"/>
        <rFont val="Calibri"/>
        <family val="2"/>
        <scheme val="minor"/>
      </rPr>
      <t>Performance Assessment:</t>
    </r>
    <r>
      <rPr>
        <sz val="11"/>
        <color theme="1"/>
        <rFont val="Calibri"/>
        <family val="2"/>
        <scheme val="minor"/>
      </rPr>
      <t xml:space="preserve"> Some claim that the earth's seasons are caused by the earth's distance from the sun.  Create an illustration and a written explanation to accurately explain to people why we have seasons.  Make sure that your drawing and written explanation work well together to explain the concepts and are easy to follow.  You can use smaller illustrations or smaller text sections to accomplish a clear explanation.</t>
    </r>
  </si>
  <si>
    <t>The written and pictorial illustrations work together well to render a coherent explanation.</t>
  </si>
  <si>
    <t>They do not</t>
  </si>
  <si>
    <t>Provides illustrative drawing(s) of why we have seasons that includes a circular orbit around the sun, the tilt of the earth, and the angle of the sun's rays.</t>
  </si>
  <si>
    <t>Yes, somewhat coherent</t>
  </si>
  <si>
    <t>Explanation is coherent but incomplete and/or somewhat disjointed</t>
  </si>
  <si>
    <t>Explanation is clear and coherent with well-formulated and well-illustrated ideas.</t>
  </si>
  <si>
    <t>Written explanation(s) describes the role the earth's tilt has on seasons</t>
  </si>
  <si>
    <t>Analytical Scoring Rubric</t>
  </si>
  <si>
    <t>StDev</t>
  </si>
  <si>
    <t>Item1</t>
  </si>
  <si>
    <t>Item2</t>
  </si>
  <si>
    <t>Item3</t>
  </si>
  <si>
    <t>Item4</t>
  </si>
  <si>
    <t>Pre</t>
  </si>
  <si>
    <t>Post</t>
  </si>
  <si>
    <t>Gain</t>
  </si>
  <si>
    <t>Aver</t>
  </si>
  <si>
    <t>Corr</t>
  </si>
  <si>
    <t>Pre,Post</t>
  </si>
  <si>
    <t>Pre,Gain</t>
  </si>
  <si>
    <t>Post,Gain</t>
  </si>
  <si>
    <t>Paired T</t>
  </si>
  <si>
    <t>Diff</t>
  </si>
  <si>
    <t>StDev^2</t>
  </si>
  <si>
    <t>PreTest</t>
  </si>
  <si>
    <t>PostTest</t>
  </si>
  <si>
    <t>Pre and Post Performance Assessment</t>
  </si>
  <si>
    <t>*Alpha=Internal Consistency Reliability</t>
  </si>
  <si>
    <t>*Alpha</t>
  </si>
  <si>
    <t>All Items</t>
  </si>
  <si>
    <t>Item 1</t>
  </si>
  <si>
    <t>Item 2</t>
  </si>
  <si>
    <t>Item 3</t>
  </si>
  <si>
    <t>Item 4</t>
  </si>
  <si>
    <t>Remembering</t>
  </si>
  <si>
    <t>Applying</t>
  </si>
  <si>
    <t>Analyzing</t>
  </si>
  <si>
    <t>Evaluating</t>
  </si>
  <si>
    <t>Creating</t>
  </si>
  <si>
    <t>Remember- ing</t>
  </si>
  <si>
    <t xml:space="preserve">    Learning Objective #1</t>
  </si>
  <si>
    <t xml:space="preserve">    Learning Objective #2</t>
  </si>
  <si>
    <t>Standards #1 &amp; #2</t>
  </si>
  <si>
    <t>Standards #3 &amp; #4</t>
  </si>
  <si>
    <t xml:space="preserve">    Learning Objective #3</t>
  </si>
  <si>
    <t xml:space="preserve">    Learning Objective #4</t>
  </si>
  <si>
    <t>Lower-Order</t>
  </si>
  <si>
    <t>Higher-Order</t>
  </si>
  <si>
    <t>Example</t>
  </si>
  <si>
    <t>Recalling facts</t>
  </si>
  <si>
    <t>Identifying a defined concept</t>
  </si>
  <si>
    <t xml:space="preserve">What is the answer to |-5|? </t>
  </si>
  <si>
    <t>Understanding</t>
  </si>
  <si>
    <t>Paraphrasing or interpreting basic concepts</t>
  </si>
  <si>
    <t>Explaining a basic principle, model, or process</t>
  </si>
  <si>
    <t>Which line has the greatest slope?</t>
  </si>
  <si>
    <t>Using information in a new way to solve a problem</t>
  </si>
  <si>
    <t>Solving a problem in an unfamiliar context</t>
  </si>
  <si>
    <t>Breaking a whole into parts to examine them</t>
  </si>
  <si>
    <t>Drawing a conclusion that requires filtering and</t>
  </si>
  <si>
    <t>Synthesizing a response from available information</t>
  </si>
  <si>
    <t>Planning and designing a solution to a practical</t>
  </si>
  <si>
    <t>meet a variety of criteria</t>
  </si>
  <si>
    <t>Math</t>
  </si>
  <si>
    <t>ELA</t>
  </si>
  <si>
    <t>Literal understanding of the text</t>
  </si>
  <si>
    <t xml:space="preserve">Definitions similar to those in the text </t>
  </si>
  <si>
    <t>Domain</t>
  </si>
  <si>
    <t>Definition</t>
  </si>
  <si>
    <t>Application of Revised Bloom's Taxonomy to Math and ELA Domains</t>
  </si>
  <si>
    <t>Level</t>
  </si>
  <si>
    <t>(Given a frequency distribution) What percentage of voters are older than 30?</t>
  </si>
  <si>
    <t>(Given the dimensions) Will the skis fit in the closet?</t>
  </si>
  <si>
    <t>Finding statements to support a premise</t>
  </si>
  <si>
    <t>Implementing a concept/skill in an unfamiliar situation</t>
  </si>
  <si>
    <t>Generate an organized response to a budget and explain your answer.</t>
  </si>
  <si>
    <t>Use the Pythagorean Theorem to solve this problem.</t>
  </si>
  <si>
    <t>Identify statements or information to support a conclusion/idea/premise.</t>
  </si>
  <si>
    <t>Illustrate/Demonstrate how Character A feels in this situation.</t>
  </si>
  <si>
    <t>Breaking the whole into parts to examine them</t>
  </si>
  <si>
    <t>Using knowledge of text structure, genre to draw conclusions</t>
  </si>
  <si>
    <t>What is the author's purpose for incorporating ___ into the text?</t>
  </si>
  <si>
    <t>Compare and constrast _________ .</t>
  </si>
  <si>
    <t>Critiquing a solution presented in the text; critiquing text elements</t>
  </si>
  <si>
    <t>Critiquing a solution presented for a math problem</t>
  </si>
  <si>
    <t>Making a decision based on information presented</t>
  </si>
  <si>
    <t>Is the budget presented an effective one, based on the information presented?</t>
  </si>
  <si>
    <t>Generating a response from available information</t>
  </si>
  <si>
    <t>Generate and explain plans to build candy boxes designed to fit the product.</t>
  </si>
  <si>
    <t>Writing an expository piece</t>
  </si>
  <si>
    <t>Develop an illustrative brochure designed to increase interest in your town.</t>
  </si>
  <si>
    <t>Inferential comprehension (e.g., "reading between the lines")</t>
  </si>
  <si>
    <t>Explain what the Character meant when he said, "…"</t>
  </si>
  <si>
    <t>Provide a definition of XXX in other words.</t>
  </si>
  <si>
    <t>Table of Test Specifications: Test A</t>
  </si>
  <si>
    <t>Under-standing</t>
  </si>
  <si>
    <t>Answer</t>
  </si>
  <si>
    <t>Answer is completely incorrect.</t>
  </si>
  <si>
    <t>Answer provides one correct piece of information related to the earth's circular orbit around the sun, the angle of the earth, or the angle of the sun's rays.</t>
  </si>
  <si>
    <t>Answer provides two correct pieces of information related to the earth's circular orbit around the sun, the angle of the earth, or the angle of the sun's rays.</t>
  </si>
  <si>
    <t>Answer provides all correct pieces of information related to the earth's circular orbit around the sun, the angle of the earth, or the angle of the sun's rays.</t>
  </si>
  <si>
    <t>Answer provides all correct pieces of information and includes additional information related to latitude</t>
  </si>
  <si>
    <t>Diagnostic Rubric for Construct Response Question</t>
  </si>
  <si>
    <t>Attempts an answer to the question but the information is largely incorrect.</t>
  </si>
  <si>
    <t>Explanation is partially correct (e.g., identifies circular orbit and earth's tilt but does not explain why the tilt affects seasons)</t>
  </si>
  <si>
    <t>Explanation is correct but does not describe reasons for different seasons at different latitutdes.</t>
  </si>
  <si>
    <t>Provides a completely correct explanation that also identifies the reason for different seasons at different latitudes.</t>
  </si>
  <si>
    <t>Holistic Scoring Rubric</t>
  </si>
  <si>
    <t>Good</t>
  </si>
  <si>
    <t>Poor</t>
  </si>
  <si>
    <t>Types of Validity Information</t>
  </si>
  <si>
    <t>Type of Validity</t>
  </si>
  <si>
    <t>Description</t>
  </si>
  <si>
    <t>Question to Ask</t>
  </si>
  <si>
    <t>Content Validity</t>
  </si>
  <si>
    <t>The degree to which the content matches the instructional objectives.</t>
  </si>
  <si>
    <t>Does the assessment represent the content and rigor of the instructional/ curricular content?</t>
  </si>
  <si>
    <t>Criterion-Related Validity</t>
  </si>
  <si>
    <t>The degree to which the test scores are in agreement with or predict other tests and/or criterion</t>
  </si>
  <si>
    <t>How well does the assessment measure what you want it to?</t>
  </si>
  <si>
    <t>Construct Validity</t>
  </si>
  <si>
    <t>The degree to which the test measures the trait (construct) it purports to measure, versus extraneous traits</t>
  </si>
  <si>
    <t>Is this assessment measuring what it is purporting to measure, or it is instead, or also, measuring some other trait?</t>
  </si>
  <si>
    <t>Consequential Validity</t>
  </si>
  <si>
    <t>A comparison of the intended use(s) of the assessment to the intended and unintended outcomes of that use(s)</t>
  </si>
  <si>
    <t>Do the intended and unintended consequences of using the assessment results align with the expected outcomes?</t>
  </si>
  <si>
    <t>Relationships to other Measures, Outcomes, and Variables</t>
  </si>
  <si>
    <t>Types of Validity Evidence</t>
  </si>
  <si>
    <t>Types of Reliability Evidence</t>
  </si>
  <si>
    <t>Is the DDM measuring what it is purporting to measure?</t>
  </si>
  <si>
    <t>Does the DDM represent the content and rigor of the instructional/ curricular content?</t>
  </si>
  <si>
    <t>The degree to which the contenton the DDM aligns with the district curriculum at the expected level of rigor.</t>
  </si>
  <si>
    <t>Does the DDM confer the intended benefits and reduce unintended harms for students and teachers?</t>
  </si>
  <si>
    <t>Internal Consistency</t>
  </si>
  <si>
    <t>Type of Reliability</t>
  </si>
  <si>
    <t>Test-Retest</t>
  </si>
  <si>
    <t>Parallel Forms</t>
  </si>
  <si>
    <t>Inter-Rater</t>
  </si>
  <si>
    <t>When to Establish this type of Reliability</t>
  </si>
  <si>
    <t>The degree to which the test items are measuring a similar set of content, in the same way.</t>
  </si>
  <si>
    <t>Type of Reliability Coefficient</t>
  </si>
  <si>
    <t>Correlation between the test scores at Time A and Time B.</t>
  </si>
  <si>
    <t>Correlation between the test scores from Form A and Form B.</t>
  </si>
  <si>
    <t>The degree of stability of test scores over time, estimated in the absence of instruction in the content area.</t>
  </si>
  <si>
    <t>The degree of similarity between two different but parallel forms of a test.</t>
  </si>
  <si>
    <t>The degree of consistency between two or more raters (scorers).</t>
  </si>
  <si>
    <t>When the DDM is comprised of many items representing the same content area.</t>
  </si>
  <si>
    <t>When a DDM is used to establish pre- and post-test scores.</t>
  </si>
  <si>
    <t>When two parallel forms of a DDM is used or when the DDM is changed from one year to the next.</t>
  </si>
  <si>
    <t>When a DDM contains items that require rater judgment.</t>
  </si>
  <si>
    <t>Coefficient Alpha or similar</t>
  </si>
  <si>
    <t>Type of Item</t>
  </si>
  <si>
    <t>Comparative Advantages of Item Types</t>
  </si>
  <si>
    <t>Selected Response               (Objective Items)</t>
  </si>
  <si>
    <t>Constructed Response             (Subjective Items)</t>
  </si>
  <si>
    <t>Item Development</t>
  </si>
  <si>
    <t>Sampling of Curriculum</t>
  </si>
  <si>
    <t>Rigor</t>
  </si>
  <si>
    <t>Complexity</t>
  </si>
  <si>
    <t>Scoring</t>
  </si>
  <si>
    <t>Influence on Learning</t>
  </si>
  <si>
    <t>Reliability</t>
  </si>
  <si>
    <t>Adapted from: Linn &amp; Gronlund, 2000</t>
  </si>
  <si>
    <t>Fewer items are needed</t>
  </si>
  <si>
    <t>Can range from low to high complexity</t>
  </si>
  <si>
    <t>Samples a lot of curriculum in a short period of time</t>
  </si>
  <si>
    <t>Requires the development of many items</t>
  </si>
  <si>
    <t>Fewer items are needed, but the items are written to break out the components of the task</t>
  </si>
  <si>
    <t>Can sample the range of Bloom's Revised taxonomy from Remembering to Evaluating.  Takes skill to write items at the higher levels of rigor</t>
  </si>
  <si>
    <t>Constructed Response items should be written for higher levels of rigor</t>
  </si>
  <si>
    <t>Performance Items can range the levels of rigor although some of them should represent higher-level demands</t>
  </si>
  <si>
    <t>Tasks should reflect moderate to high levels of complexity</t>
  </si>
  <si>
    <t>Performance/Portfolio/ Observational Items</t>
  </si>
  <si>
    <t>Subjective scoring -- requires the use of rubrics; students can participate in scoring</t>
  </si>
  <si>
    <t>Subjective scoring -- requires the use of rubrics/scoring papers and scorer training</t>
  </si>
  <si>
    <t>Objective scoring -- efficient with a scoring key</t>
  </si>
  <si>
    <t>Samples less curriculum than selected response items; takes longer examinee administration time</t>
  </si>
  <si>
    <t>Low to moderate complexity</t>
  </si>
  <si>
    <t>Overuse of the selected-response item format can encourage learner passivity; can encourage development of critical thinking skills when items align with higher levels of rigor</t>
  </si>
  <si>
    <t>High internal consistency reliability is possible with the inclusion of 20+ high-quality items</t>
  </si>
  <si>
    <t>Reliability is typically lower than with selected response items due to scorer differences, fewer number of items</t>
  </si>
  <si>
    <t>Good-quality constructed response items can encourage examinees to demonstrate: creativity, organizational skills, topic development, critical thinking skills</t>
  </si>
  <si>
    <t>Encourages the examinees to demonstrate what they know and can do.  Depending on the item content, can encourage the development of critical thinking, organizational skills, and creativity.</t>
  </si>
  <si>
    <t>Concordance Table: Two Raters</t>
  </si>
  <si>
    <t>Better</t>
  </si>
  <si>
    <t>Identify the major stages in the evolution of man.</t>
  </si>
  <si>
    <t>Identify major stages in human evolution.</t>
  </si>
  <si>
    <t>Gender bias</t>
  </si>
  <si>
    <t>Power and status</t>
  </si>
  <si>
    <t>Congress finally granted African Americans broad enforcement and protection of their right to vote in 1964.</t>
  </si>
  <si>
    <t>After a long struggle, African Americans won legal enforcement and protection of their right to vote in 1964.</t>
  </si>
  <si>
    <t>Many universities are now permitting retirees to enroll in degree programs.</t>
  </si>
  <si>
    <t>Older persons are now enrolling in university courses and degree programs in ever increasing numbers.</t>
  </si>
  <si>
    <t>Total Score</t>
  </si>
  <si>
    <t>Examinees</t>
  </si>
  <si>
    <t>Difficulty2</t>
  </si>
  <si>
    <t>Item Difficulty, Four-Item Test</t>
  </si>
  <si>
    <t>Max. Points</t>
  </si>
  <si>
    <t>Total Score*</t>
  </si>
  <si>
    <t>Low-Scoring Examinees</t>
  </si>
  <si>
    <t>High-Scoring Examinees</t>
  </si>
  <si>
    <t>Diff2 (High)</t>
  </si>
  <si>
    <t>Diff2 (Low)</t>
  </si>
  <si>
    <t>Difference/ Discrimination</t>
  </si>
  <si>
    <t>*Total Score is based on all 20 test items</t>
  </si>
  <si>
    <t>Difficulty**</t>
  </si>
  <si>
    <t>**The difficulty values in the white-shaded cells are based on all examinees</t>
  </si>
  <si>
    <t>Longer Cycle: A District administrator administers an interim assessment to determine how well students are learning material in the curriculum map.</t>
  </si>
  <si>
    <t>Scenario</t>
  </si>
  <si>
    <t>District Administrator uses an off-the-shelf multiple choice test as an interim assessment.  The administrator compares results across classrooms, grades, and schools to determine the lower-scoring student groups and plans PD for those teachers.</t>
  </si>
  <si>
    <t xml:space="preserve">District administrator creates a test blueprint and table of test specifications (see pp. __) that aligns with the district curriculum map.  She convenes a team of content experts to review and revise content in an existing test to better align it to the new specifications.  Once the results are returned, the district's data team prepares displays on the exam results by overall score, exam subscore, across all students and filtered by student demographic groups.  The data team works with teacher teams to review the results and to plan next steps in PD.  </t>
  </si>
  <si>
    <t>Plan</t>
  </si>
  <si>
    <t>Spur of the moment</t>
  </si>
  <si>
    <t>Decision to use an off-the-shelf test.</t>
  </si>
  <si>
    <t>Decision to revise existing test using content experts from the district and schools.</t>
  </si>
  <si>
    <t>Implement</t>
  </si>
  <si>
    <t>Proctors administer the exam.</t>
  </si>
  <si>
    <t>Assess</t>
  </si>
  <si>
    <t>Students respond to the exam.</t>
  </si>
  <si>
    <t>Analyze Data</t>
  </si>
  <si>
    <t>Administrator compares results across classrooms, grades, and schools.</t>
  </si>
  <si>
    <t>District data team members work with teacher team to analyze the results.</t>
  </si>
  <si>
    <t>Reflect</t>
  </si>
  <si>
    <t>Administrator finds PD to boost content knowledge of the teachers whose class performed poorly on the exam.</t>
  </si>
  <si>
    <t>The teacher teams discuss the results to determine what is working well and next steps for improvement.</t>
  </si>
  <si>
    <t>Illustrative Verbs</t>
  </si>
  <si>
    <t>Receiving</t>
  </si>
  <si>
    <t>The student demonstrates the ability to attend to classroom activities.</t>
  </si>
  <si>
    <t>The student actively participates in the classroom lessons.  The highest expression has students demonstrating interest or intrinsic motivation.</t>
  </si>
  <si>
    <t>Responding</t>
  </si>
  <si>
    <t>The Student:</t>
  </si>
  <si>
    <t>*sits during circle time and follows along.         *demonstrates respectfulness of basic classroom rules such as using materials correctly and not interfering in the learning of classmates.</t>
  </si>
  <si>
    <t>*shares materials.                                                                   *participates in class discussions and activities.                                                                                      *completes in-class and homework assignments.                                                                          *asks questions to clarify learning.</t>
  </si>
  <si>
    <t>Valuing</t>
  </si>
  <si>
    <r>
      <rPr>
        <b/>
        <sz val="11"/>
        <color theme="1"/>
        <rFont val="Calibri"/>
        <family val="2"/>
        <scheme val="minor"/>
      </rPr>
      <t>Participates</t>
    </r>
    <r>
      <rPr>
        <sz val="11"/>
        <color theme="1"/>
        <rFont val="Calibri"/>
        <family val="2"/>
        <scheme val="minor"/>
      </rPr>
      <t>, answers, assists, completes, complies, discusses, performs, shares, tells, writes</t>
    </r>
  </si>
  <si>
    <t>Organization</t>
  </si>
  <si>
    <t>Internalizing Values</t>
  </si>
  <si>
    <r>
      <rPr>
        <b/>
        <sz val="11"/>
        <color theme="1"/>
        <rFont val="Calibri"/>
        <family val="2"/>
        <scheme val="minor"/>
      </rPr>
      <t>Attends</t>
    </r>
    <r>
      <rPr>
        <sz val="11"/>
        <color theme="1"/>
        <rFont val="Calibri"/>
        <family val="2"/>
        <scheme val="minor"/>
      </rPr>
      <t>, asks, chooses, describes, follows, identifies, sits, uses</t>
    </r>
  </si>
  <si>
    <t>The student forms an individual value system by evaluating a range of values and prioritizing them for his/her own value system.</t>
  </si>
  <si>
    <r>
      <rPr>
        <b/>
        <sz val="11"/>
        <color theme="1"/>
        <rFont val="Calibri"/>
        <family val="2"/>
        <scheme val="minor"/>
      </rPr>
      <t>Forms,</t>
    </r>
    <r>
      <rPr>
        <sz val="11"/>
        <color theme="1"/>
        <rFont val="Calibri"/>
        <family val="2"/>
        <scheme val="minor"/>
      </rPr>
      <t xml:space="preserve"> differentiates, discerns, explains, justifies, participates, proposes, studies</t>
    </r>
  </si>
  <si>
    <r>
      <rPr>
        <b/>
        <sz val="11"/>
        <color theme="1"/>
        <rFont val="Calibri"/>
        <family val="2"/>
        <scheme val="minor"/>
      </rPr>
      <t>Influences</t>
    </r>
    <r>
      <rPr>
        <sz val="11"/>
        <color theme="1"/>
        <rFont val="Calibri"/>
        <family val="2"/>
        <scheme val="minor"/>
      </rPr>
      <t>, acts, displays, listens, modifies, practices, proposes, questions, revises, solves, verifies</t>
    </r>
  </si>
  <si>
    <t>Links:</t>
  </si>
  <si>
    <t>http://assessment.uconn.edu/docs/LearningTaxonomy_Affective.pdf</t>
  </si>
  <si>
    <t>http://www.nwlink.com/~donclark/hrd/bloom.html</t>
  </si>
  <si>
    <t>http://serc.carleton.edu/NAGTWorkshops/affective/index.html</t>
  </si>
  <si>
    <t>Simpson's Taxonomy of Psychomotor Learning</t>
  </si>
  <si>
    <t>Perception</t>
  </si>
  <si>
    <t>Set</t>
  </si>
  <si>
    <t>Guided Response</t>
  </si>
  <si>
    <t>Mechanism</t>
  </si>
  <si>
    <t>Complex Overt Response</t>
  </si>
  <si>
    <t>Adaptation</t>
  </si>
  <si>
    <t>Origination</t>
  </si>
  <si>
    <t>http://en.wikipedia.org/wiki/Bloom%27s_taxonomy</t>
  </si>
  <si>
    <t>http://assessment.uconn.edu/docs/LearningTaxonomy_Psychomotor.pdf</t>
  </si>
  <si>
    <t>The student uses sensory cues to guide a motor response.</t>
  </si>
  <si>
    <t>*estimates where a ball will land after being thrown.                                                                               *listens to the sounds an instrument is making while tuning it.</t>
  </si>
  <si>
    <r>
      <rPr>
        <b/>
        <sz val="11"/>
        <color theme="1"/>
        <rFont val="Calibri"/>
        <family val="2"/>
        <scheme val="minor"/>
      </rPr>
      <t>Detects</t>
    </r>
    <r>
      <rPr>
        <sz val="11"/>
        <color theme="1"/>
        <rFont val="Calibri"/>
        <family val="2"/>
        <scheme val="minor"/>
      </rPr>
      <t>, distinguishes, identifies, listens, selects, separates</t>
    </r>
  </si>
  <si>
    <t xml:space="preserve">*demonstrates ability to conduct a simple task, such as using a computer mouse.                                                                                        *explains what she is able to do independently and what she needs help to do.                                                                  </t>
  </si>
  <si>
    <t>The student forms a set/group of behaviors for conducting a precursory motor task.</t>
  </si>
  <si>
    <t>*follows instructions.                                          *practices an activity after watching the instructor.</t>
  </si>
  <si>
    <t>The student is learning to conduct a complex skill through guided instruction, practices.</t>
  </si>
  <si>
    <r>
      <rPr>
        <b/>
        <sz val="11"/>
        <color theme="1"/>
        <rFont val="Calibri"/>
        <family val="2"/>
        <scheme val="minor"/>
      </rPr>
      <t xml:space="preserve">Begins, </t>
    </r>
    <r>
      <rPr>
        <sz val="11"/>
        <color theme="1"/>
        <rFont val="Calibri"/>
        <family val="2"/>
        <scheme val="minor"/>
      </rPr>
      <t>displays, starts, proceeds, volunteers</t>
    </r>
  </si>
  <si>
    <r>
      <rPr>
        <b/>
        <sz val="11"/>
        <color theme="1"/>
        <rFont val="Calibri"/>
        <family val="2"/>
        <scheme val="minor"/>
      </rPr>
      <t xml:space="preserve">Copies, </t>
    </r>
    <r>
      <rPr>
        <sz val="11"/>
        <color theme="1"/>
        <rFont val="Calibri"/>
        <family val="2"/>
        <scheme val="minor"/>
      </rPr>
      <t xml:space="preserve"> follows, practices, tries, watches</t>
    </r>
  </si>
  <si>
    <t>Illustrative Verbs/ Qualifiers</t>
  </si>
  <si>
    <t>The student demonstrates greater proficiency in conducting a complex skill/task.</t>
  </si>
  <si>
    <t>The student demonstrates some limited proficiency in conducting a complex skill/task.</t>
  </si>
  <si>
    <t>The student demonstrates the ability to adapt the complex skill/task to a wider range of applications or to fit special requirements.</t>
  </si>
  <si>
    <t>The student demonstrates creative applications of the complex skill/task.</t>
  </si>
  <si>
    <t>*is able to demonstrate the skill/task most of the time, with some degree of confidence, with some accuracy…</t>
  </si>
  <si>
    <t>*is able to demonstrate the skill/task most of the time, with greater confidence, with more accuracy, faster…</t>
  </si>
  <si>
    <r>
      <rPr>
        <b/>
        <sz val="11"/>
        <color theme="1"/>
        <rFont val="Calibri"/>
        <family val="2"/>
        <scheme val="minor"/>
      </rPr>
      <t>Adapts</t>
    </r>
    <r>
      <rPr>
        <sz val="11"/>
        <color theme="1"/>
        <rFont val="Calibri"/>
        <family val="2"/>
        <scheme val="minor"/>
      </rPr>
      <t>, alters, changes, rearranges, reorganizes, revises, varies</t>
    </r>
  </si>
  <si>
    <t>*adapts application of &lt;the task&gt; to fit the new requirements or circumstances.</t>
  </si>
  <si>
    <r>
      <rPr>
        <b/>
        <sz val="11"/>
        <color theme="1"/>
        <rFont val="Calibri"/>
        <family val="2"/>
        <scheme val="minor"/>
      </rPr>
      <t>Creates,</t>
    </r>
    <r>
      <rPr>
        <sz val="11"/>
        <color theme="1"/>
        <rFont val="Calibri"/>
        <family val="2"/>
        <scheme val="minor"/>
      </rPr>
      <t xml:space="preserve"> composes, constructs, designs, develops, originates</t>
    </r>
  </si>
  <si>
    <t>*constructs a new version or type of a &lt;&lt;complex task&gt;&gt;                                                                   *creates a new routine or composition</t>
  </si>
  <si>
    <t>Content Alignment: Each item shows good alignment to the identified content area (standard, learning objective) and level of rigor.</t>
  </si>
  <si>
    <t>Fair</t>
  </si>
  <si>
    <t>Excellent</t>
  </si>
  <si>
    <t>Correct: Items contain correct content information.</t>
  </si>
  <si>
    <t>Unbiased: Items are representative of the student group and avoid biased characterizations of people.</t>
  </si>
  <si>
    <t>Selected-Response Items</t>
  </si>
  <si>
    <t>Incorrect Distractors: NONE of the distractors is a correct answer.</t>
  </si>
  <si>
    <t>Discrimination: Items are positively discriminating.</t>
  </si>
  <si>
    <t>Distractor Analysis: All distractors are selected by some students.</t>
  </si>
  <si>
    <t>Constructed-Response Items</t>
  </si>
  <si>
    <t>Sources:</t>
  </si>
  <si>
    <t>http://www.ccsso.org/Documents/2003/Quality_Control_Checklist_2003.pdf</t>
  </si>
  <si>
    <t>Test Properties</t>
  </si>
  <si>
    <t>Scoring: Test uses defensible scoring method.</t>
  </si>
  <si>
    <t>Reliability: Scoring is reliable, test results are reliable.</t>
  </si>
  <si>
    <t>http://achievethecore.org/page/607/assessment-passage-and-item-quality-criteria-checklist</t>
  </si>
  <si>
    <t>No Cueing: Cueing within and between items is avoided.</t>
  </si>
  <si>
    <t>Range of Difficulty: Items conform to the range of difficulty denoted by the test purpose.</t>
  </si>
  <si>
    <t>http://www.ecu.edu/cs-educ/opd/upload/KeystoQAChecklist.pdf</t>
  </si>
  <si>
    <t>Aligned Rubric: Rubric is well-aligned to the expectations expressed in the item.</t>
  </si>
  <si>
    <t>Specifications: Test blueprints and specifications are clear and the test contents conform to them.</t>
  </si>
  <si>
    <t>Average Score = Total Score / 20</t>
  </si>
  <si>
    <t>Summative</t>
  </si>
  <si>
    <t>Purpose:</t>
  </si>
  <si>
    <t>Determines student progress toward common content standards. </t>
  </si>
  <si>
    <t>Determines whether students have met instructional goals.</t>
  </si>
  <si>
    <t>Use:</t>
  </si>
  <si>
    <t>Monitors student understanding during the teaching and learning process AND provides effective feedback or adjusts pedagogy and/or pacing, as indicated.</t>
  </si>
  <si>
    <t>“Are students actually learning what I’m teaching right now and what can I do to support student learning.</t>
  </si>
  <si>
    <t>“To what extent did students achieve intended outcomes?”</t>
  </si>
  <si>
    <t>“Are students making progress toward meeting the school's, district's, state's and/or national learning goals?”</t>
  </si>
  <si>
    <t>Provides educators with data for specific students or student groups that inform intervention or support strategies. </t>
  </si>
  <si>
    <t>"What is the cause(s) of a student (or student group's) persistent learning difficulties and how can these be addressed in the classroom?”</t>
  </si>
  <si>
    <t>Identifies the cause of a student’s (or student group's) persistent difficulty with skills or content AND identifies strategies for addressing the root cause.</t>
  </si>
  <si>
    <t>Provides educators and administrators with data to evaluate student outcomes.  These data may also be use in the evaluation of program and/or instructional effectiveness.</t>
  </si>
  <si>
    <t>Provides educators with data on student progress and the gaps in student progress.  Data can be used to evaluate curricular programming and pacing, along with classroom pedagogies.</t>
  </si>
  <si>
    <t>Provides real-time data about student strengths and weaknesses for the purpose of providing effective student feedback and feedback for educators on their instructional practice.</t>
  </si>
  <si>
    <t>Basic</t>
  </si>
  <si>
    <t>Observation -- Student Participation</t>
  </si>
  <si>
    <t>Day</t>
  </si>
  <si>
    <t>Instructor</t>
  </si>
  <si>
    <t>Minutes</t>
  </si>
  <si>
    <t>A</t>
  </si>
  <si>
    <t>B</t>
  </si>
  <si>
    <t># Social Engagements</t>
  </si>
  <si>
    <t>Simplest: Percentage of joint agreement using a concordance table.                 More Sophisticated: Cohen's Kappa, Correlational Methods</t>
  </si>
  <si>
    <t>Unambiguous: Items are clear (to students who know the material), concise, and grammatically correct.</t>
  </si>
  <si>
    <t>Plausible Distractors: Distractors make sense to students who don't know the material.</t>
  </si>
  <si>
    <t>Cooperative Learning Social Skills Checklist</t>
  </si>
  <si>
    <t xml:space="preserve">Ferrer L.M.  (2004). Developing understanding and social skills through cooperative learning. </t>
  </si>
  <si>
    <r>
      <t>Journal of Science and Math Education Southeast Asia</t>
    </r>
    <r>
      <rPr>
        <sz val="10"/>
        <color theme="1"/>
        <rFont val="Arial"/>
        <family val="2"/>
      </rPr>
      <t>, 27:2, p. 45-80.</t>
    </r>
  </si>
  <si>
    <t>Adapted from: Ferrer, L.M.  (2004)</t>
  </si>
  <si>
    <t>Frequency of Observance</t>
  </si>
  <si>
    <t>2. Contributing ideas.</t>
  </si>
  <si>
    <t>1. Staying on task with the group.</t>
  </si>
  <si>
    <t>3. Speaking politely.</t>
  </si>
  <si>
    <t>4. Taking turns</t>
  </si>
  <si>
    <t>5. Listening attentively.</t>
  </si>
  <si>
    <t>6. Interrupting appropriately.</t>
  </si>
  <si>
    <t>7. Asking questions.</t>
  </si>
  <si>
    <t>8. Encouraging classmates.</t>
  </si>
  <si>
    <r>
      <rPr>
        <b/>
        <u/>
        <sz val="10"/>
        <color theme="1"/>
        <rFont val="Calibri"/>
        <family val="2"/>
        <scheme val="minor"/>
      </rPr>
      <t>Directions:</t>
    </r>
    <r>
      <rPr>
        <sz val="10"/>
        <color theme="1"/>
        <rFont val="Calibri"/>
        <family val="2"/>
        <scheme val="minor"/>
      </rPr>
      <t xml:space="preserve"> Observe student during one cooperative group session and rate student's frequency of behaviors for each area.</t>
    </r>
  </si>
  <si>
    <t>0=Never</t>
  </si>
  <si>
    <t>1=Seldom</t>
  </si>
  <si>
    <t>2=Sometimes</t>
  </si>
  <si>
    <t>3=Often</t>
  </si>
  <si>
    <t>Average (Total/8)</t>
  </si>
  <si>
    <t>Observations/Comments</t>
  </si>
  <si>
    <t>Student Name: __________________</t>
  </si>
  <si>
    <t>Concepts in Print Observational Assessment</t>
  </si>
  <si>
    <t>General Directions</t>
  </si>
  <si>
    <t>Item</t>
  </si>
  <si>
    <t>Script</t>
  </si>
  <si>
    <t>Yes</t>
  </si>
  <si>
    <t>Comments</t>
  </si>
  <si>
    <t>1. Does the student know the concept of the front of the book?</t>
  </si>
  <si>
    <r>
      <t xml:space="preserve">Hand book to the student in a vertical position, spine towards child.  Say, </t>
    </r>
    <r>
      <rPr>
        <b/>
        <sz val="13.5"/>
        <color theme="1"/>
        <rFont val="Calibri"/>
        <family val="2"/>
        <scheme val="minor"/>
      </rPr>
      <t>"Show me the front of this book."</t>
    </r>
    <r>
      <rPr>
        <sz val="13.5"/>
        <color theme="1"/>
        <rFont val="Calibri"/>
        <family val="2"/>
        <scheme val="minor"/>
      </rPr>
      <t xml:space="preserve">  Check yes if answer is correct. </t>
    </r>
  </si>
  <si>
    <t>2. Does the student know that the print not in the picture is the part to be read?</t>
  </si>
  <si>
    <r>
      <t>Open to the first page of text.  There should be a picture on this page.  Say,</t>
    </r>
    <r>
      <rPr>
        <b/>
        <sz val="13.5"/>
        <color theme="1"/>
        <rFont val="Calibri"/>
        <family val="2"/>
        <scheme val="minor"/>
      </rPr>
      <t xml:space="preserve"> "I will read this book to you.  Show me where to read."</t>
    </r>
    <r>
      <rPr>
        <sz val="13.5"/>
        <color theme="1"/>
        <rFont val="Calibri"/>
        <family val="2"/>
        <scheme val="minor"/>
      </rPr>
      <t xml:space="preserve">  Check yes if the student points to the first word on the top left of the page.</t>
    </r>
  </si>
  <si>
    <t>3. Does the student know which way to read?</t>
  </si>
  <si>
    <r>
      <t xml:space="preserve">Turn to the second page of the book.  Say, </t>
    </r>
    <r>
      <rPr>
        <b/>
        <sz val="13.5"/>
        <color theme="1"/>
        <rFont val="Calibri"/>
        <family val="2"/>
        <scheme val="minor"/>
      </rPr>
      <t>"Point to where I start reading."</t>
    </r>
    <r>
      <rPr>
        <sz val="13.5"/>
        <color theme="1"/>
        <rFont val="Calibri"/>
        <family val="2"/>
        <scheme val="minor"/>
      </rPr>
      <t xml:space="preserve">  Check yes if the student points to print somewhere on the first page.</t>
    </r>
  </si>
  <si>
    <t>4. Does the student know that print is read from left to right?</t>
  </si>
  <si>
    <r>
      <t xml:space="preserve">Say, </t>
    </r>
    <r>
      <rPr>
        <b/>
        <sz val="13.5"/>
        <color theme="1"/>
        <rFont val="Calibri"/>
        <family val="2"/>
        <scheme val="minor"/>
      </rPr>
      <t>"Which way do I go?"</t>
    </r>
    <r>
      <rPr>
        <sz val="13.5"/>
        <color theme="1"/>
        <rFont val="Calibri"/>
        <family val="2"/>
        <scheme val="minor"/>
      </rPr>
      <t xml:space="preserve">  Check yes if the student moves finger from left to right.</t>
    </r>
  </si>
  <si>
    <t>5. Does the student know at the end of a line to return to the next line?</t>
  </si>
  <si>
    <r>
      <t xml:space="preserve">Say, </t>
    </r>
    <r>
      <rPr>
        <b/>
        <sz val="13.5"/>
        <color theme="1"/>
        <rFont val="Calibri"/>
        <family val="2"/>
        <scheme val="minor"/>
      </rPr>
      <t>"Where do I go after that?"</t>
    </r>
    <r>
      <rPr>
        <sz val="13.5"/>
        <color theme="1"/>
        <rFont val="Calibri"/>
        <family val="2"/>
        <scheme val="minor"/>
      </rPr>
      <t xml:space="preserve">  Check yes if the student "return sweeps" to the left.</t>
    </r>
  </si>
  <si>
    <t>6. Does the student have one-to-one match with voice to print?</t>
  </si>
  <si>
    <r>
      <t xml:space="preserve">Say, </t>
    </r>
    <r>
      <rPr>
        <b/>
        <sz val="13.5"/>
        <color theme="1"/>
        <rFont val="Calibri"/>
        <family val="2"/>
        <scheme val="minor"/>
      </rPr>
      <t>"Point to the words as I read."</t>
    </r>
    <r>
      <rPr>
        <sz val="13.5"/>
        <color theme="1"/>
        <rFont val="Calibri"/>
        <family val="2"/>
        <scheme val="minor"/>
      </rPr>
      <t xml:space="preserve">  Check yes if the student matches your voice to the print as you read.</t>
    </r>
  </si>
  <si>
    <t>7. Does the student understand the concept of first and last?</t>
  </si>
  <si>
    <t>8. Does the student know that the left page is read before the right page?</t>
  </si>
  <si>
    <r>
      <t xml:space="preserve">Turn the page so that there is a left and a right page to read.  Say, </t>
    </r>
    <r>
      <rPr>
        <b/>
        <sz val="13.5"/>
        <color theme="1"/>
        <rFont val="Calibri"/>
        <family val="2"/>
        <scheme val="minor"/>
      </rPr>
      <t xml:space="preserve">"Where do I start reading?" </t>
    </r>
    <r>
      <rPr>
        <sz val="13.5"/>
        <color theme="1"/>
        <rFont val="Calibri"/>
        <family val="2"/>
        <scheme val="minor"/>
      </rPr>
      <t xml:space="preserve"> Check yes if the student points to the left page.</t>
    </r>
  </si>
  <si>
    <t>9. Does the student know the meaning of a question mark?</t>
  </si>
  <si>
    <r>
      <t xml:space="preserve">Point to a question mark in the text.  Say, </t>
    </r>
    <r>
      <rPr>
        <b/>
        <sz val="13.5"/>
        <color theme="1"/>
        <rFont val="Calibri"/>
        <family val="2"/>
        <scheme val="minor"/>
      </rPr>
      <t>"What is this for?"</t>
    </r>
    <r>
      <rPr>
        <sz val="13.5"/>
        <color theme="1"/>
        <rFont val="Calibri"/>
        <family val="2"/>
        <scheme val="minor"/>
      </rPr>
      <t xml:space="preserve">  Check yes if the student says, "question mark," or "when you ask something."  </t>
    </r>
  </si>
  <si>
    <t>10. Does the student know the meaning of a period?</t>
  </si>
  <si>
    <r>
      <t xml:space="preserve">Point to a period in the text.  Say, </t>
    </r>
    <r>
      <rPr>
        <b/>
        <sz val="13.5"/>
        <color theme="1"/>
        <rFont val="Calibri"/>
        <family val="2"/>
        <scheme val="minor"/>
      </rPr>
      <t xml:space="preserve">"What is this for?" </t>
    </r>
    <r>
      <rPr>
        <sz val="13.5"/>
        <color theme="1"/>
        <rFont val="Calibri"/>
        <family val="2"/>
        <scheme val="minor"/>
      </rPr>
      <t xml:space="preserve"> Check yes if the student says "period," or at the end of the sentence."</t>
    </r>
  </si>
  <si>
    <t>Adapted from: Teacher's Corner: Assessing the Student's Concepts about Print.  Retrieved from: http://teams.lacoe.edu/documentation/classrooms/patti/k-1/teacher/assessment/print/conceptsqt.html</t>
  </si>
  <si>
    <t>Exemplary</t>
  </si>
  <si>
    <t>Accomplished/ Proficient</t>
  </si>
  <si>
    <t>Developing/ Emerging</t>
  </si>
  <si>
    <t>Safety</t>
  </si>
  <si>
    <t>Student consciously follows all safety rules and intuitively develops safety habits.</t>
  </si>
  <si>
    <t>Student makes observations, has the ability to appraise a situation, and is able to discern the safe and unsafe practices of him/herself and of others.</t>
  </si>
  <si>
    <t>Student is able to discern safe and unsafe practices.</t>
  </si>
  <si>
    <t xml:space="preserve">Student needs feedback regarding safety rules and ways to develop safety habits. </t>
  </si>
  <si>
    <t>Student still needs to be reminded of the safety rules, and student still requires the modeling of safety procedures.</t>
  </si>
  <si>
    <t>No Attempt</t>
  </si>
  <si>
    <t xml:space="preserve">Technical Performance </t>
  </si>
  <si>
    <t>Technical Vocabulary</t>
  </si>
  <si>
    <t>Technical terminology is used correctly and appropriately with no errors or few minor errors that do not distract from the demonstration.</t>
  </si>
  <si>
    <t>Occasional incorrect use of technical terminology distracts from the professionalism of the demonstration.</t>
  </si>
  <si>
    <t>Frequent incorrect use of technical terminology significantly interferes with the effectiveness of the demonstration.</t>
  </si>
  <si>
    <t>Professional Application</t>
  </si>
  <si>
    <t>Consistently stays focused on the task and behaves professionally.</t>
  </si>
  <si>
    <t>Focuses on task, requires occasional re-direction.</t>
  </si>
  <si>
    <t xml:space="preserve">Can focus on the task only with re-direction and supervision.  </t>
  </si>
  <si>
    <t>Academic Concepts</t>
  </si>
  <si>
    <t xml:space="preserve">Consistently and correctly applies the embedded academic concepts identified in the Standard/Task.  </t>
  </si>
  <si>
    <t>CCS Standard: MA.Math.Content.6.SP.B.4a - Read and interpret circle graphs.</t>
  </si>
  <si>
    <t>Response demonstrates minimal understanding of circle graphs with less than half of the response completed correctly.</t>
  </si>
  <si>
    <t>Simple Agreement</t>
  </si>
  <si>
    <t>Proportion</t>
  </si>
  <si>
    <t>The test results are strongly correlated with the high school exit exam (r = .70) and weakly correlated with student results on the SAT 1 Exam (.30)</t>
  </si>
  <si>
    <t>The test results are weakly moderately correlated with both the high school exit exam and the SAT exam (r = .45 and .55, respectively).</t>
  </si>
  <si>
    <t>Category</t>
  </si>
  <si>
    <t>Below Beginning</t>
  </si>
  <si>
    <t>Beginning</t>
  </si>
  <si>
    <t>Developing</t>
  </si>
  <si>
    <t>Secure</t>
  </si>
  <si>
    <t>Exceeds</t>
  </si>
  <si>
    <t>Proficient</t>
  </si>
  <si>
    <t>Description: The student:</t>
  </si>
  <si>
    <t>Is NOT successful at levels 1-3 with support.</t>
  </si>
  <si>
    <t>Is successful at levels 2 or 3, but only with support.</t>
  </si>
  <si>
    <t>Demonstrates success at simpler material (e.g., below grade level)</t>
  </si>
  <si>
    <t>Demonstrates success with material of moderate difficulty (e.g., at grade level)</t>
  </si>
  <si>
    <t>Demonstrates success with material that exceeds grade-level expectations.</t>
  </si>
  <si>
    <t>Example of: Standards-Based Scoring Rubric</t>
  </si>
  <si>
    <t>0-100 Scale</t>
  </si>
  <si>
    <t xml:space="preserve"> Description</t>
  </si>
  <si>
    <t>0-45</t>
  </si>
  <si>
    <t>Demonstrates no or very little learning associated with the standards.   Requires extensive assistance to learn the basic material.</t>
  </si>
  <si>
    <t>46-60</t>
  </si>
  <si>
    <t>Demonstrates some learning on the standard, needs assistance in mastering the material.</t>
  </si>
  <si>
    <t>61-75</t>
  </si>
  <si>
    <t>Demonstrates progress on learning the standard, needs some assistance in learning the material.</t>
  </si>
  <si>
    <t>76-85</t>
  </si>
  <si>
    <t>Demonstrates mastery of the standards, needs assistance or resources to go beyond the classroom material.</t>
  </si>
  <si>
    <t>86-100</t>
  </si>
  <si>
    <t>Demonstrates learning of the standard that exceeds classroom material.  Needs new material to master or resources to go further.</t>
  </si>
  <si>
    <t>Demonstrates no or very little learning associated with the grade-level standard.   Requires extensive assistance to learn the basic material.</t>
  </si>
  <si>
    <t>Demonstrates some acquisition of the grade-level standard, with assistance.</t>
  </si>
  <si>
    <t>Demonstrates progress on the grade-level standard, needs some assistance to demonstrate learning.</t>
  </si>
  <si>
    <t>Demonstrates acquisition of the grade-level, independently.  Requires assistance to move beyond the grade-level material.</t>
  </si>
  <si>
    <t>Demonstrates learning of the standard that exceeds classroom material, independently .  Needs new material to master or resources to go further.</t>
  </si>
  <si>
    <t>Standards-Based Scoring Rules, Sorted by Average Score</t>
  </si>
  <si>
    <t>Low</t>
  </si>
  <si>
    <t>High</t>
  </si>
  <si>
    <t>Average</t>
  </si>
  <si>
    <t>Date</t>
  </si>
  <si>
    <t>Student ID</t>
  </si>
  <si>
    <t>Teacher asks: "Does everyone understand what we just covered?" Two students raise their hands, teacher selects one student and asks, " Josh, can you summarize what we just covered?" After hearing Josh's response, teacher moves to the next topic.</t>
  </si>
  <si>
    <t>Teacher asks one question</t>
  </si>
  <si>
    <t>Student responds to the question</t>
  </si>
  <si>
    <t>Teacher determines the response is good enough to move forward</t>
  </si>
  <si>
    <t>Teacher moves on to the next topic with little reflection</t>
  </si>
  <si>
    <t>Teacher asks two pre-planned questions, embedded in the lesson plan, to check for understanding. Questions are well-aligned to the lesson being taught. Teacher divides class into groups (e.g., "Numbered Heads Together"). Teacher asks one question then selects at random one student from each group to answer. The entire classroom discusses all selected students' answers. This process is repeated for the second pre-planned question. After both questions have been discussed, teacher asks the class whether they are ready to move on, and only moves on when the majority answer "yes."</t>
  </si>
  <si>
    <t>Questions planned ahead of time with the lesson</t>
  </si>
  <si>
    <t>Teacher asks each question separately</t>
  </si>
  <si>
    <t>Randomly selected student from each group responds, resulting in multiple responses</t>
  </si>
  <si>
    <t>Teacher engages students in a discussion about all answers given</t>
  </si>
  <si>
    <t>Teacher moves ahead when teacher and students agree there is adequate understanding</t>
  </si>
  <si>
    <t>Short Cycle</t>
  </si>
  <si>
    <t>Teacher poses questions in class to determine whether to spend more time on the material or to move to the next topic.</t>
  </si>
  <si>
    <t>Kruthwohl's Taxonomy of Affective/Behavioral Learning</t>
  </si>
  <si>
    <t>*participates in group activities that include expressing ideas and views.                                            *can respectfully critique other students' work in class.                                                                         *can explain values associated with a topic or organization.                                                                             *is informed about particular issues or organizations.                                                                              *can evaluate and describe the merits of particular value systems.</t>
  </si>
  <si>
    <t>The student attaches value or worth to phenomena such as citizenship, group members, or belief systems.  Lower levels of valuing include the beginning development of value systems; higher levels indicate commitment and responsibility associated with the value system.</t>
  </si>
  <si>
    <r>
      <rPr>
        <b/>
        <sz val="11"/>
        <color theme="1"/>
        <rFont val="Calibri"/>
        <family val="2"/>
        <scheme val="minor"/>
      </rPr>
      <t>Synthesizes,</t>
    </r>
    <r>
      <rPr>
        <sz val="11"/>
        <color theme="1"/>
        <rFont val="Calibri"/>
        <family val="2"/>
        <scheme val="minor"/>
      </rPr>
      <t xml:space="preserve"> arranges, combines, compares, defends, identifies, integrates, organizes</t>
    </r>
  </si>
  <si>
    <t xml:space="preserve">*develops realistic aspirations.                                       *accepts responsibility for own behavior.                                                                                                      *adheres to professional or ethical standards.                                                                                          *prioritizes time to meet responsibilities.    </t>
  </si>
  <si>
    <t>The student has adhered to an articulated value system for a long enough time that these values have become intrinsic and habitual. The student is able to adjust his/her behavior when presented with new information or new circumstances, revising value judgements as needed.</t>
  </si>
  <si>
    <t xml:space="preserve">*demonstrates internalized values, such as self-reliance, community involvement, or hard work, in ways such as: demonstrating responsibility in school and homework, demonstrating ethical behavior with peers and adults both in and outside of class.                                                           *values people for their character over their appearance.                                                                        *uses an objective approach to solve problems experienced by other students, organizations, or communities                                                 </t>
  </si>
  <si>
    <r>
      <t xml:space="preserve">Performs a complex skill/task with </t>
    </r>
    <r>
      <rPr>
        <b/>
        <sz val="11"/>
        <color theme="1"/>
        <rFont val="Calibri"/>
        <family val="2"/>
        <scheme val="minor"/>
      </rPr>
      <t>some degree of confidence</t>
    </r>
  </si>
  <si>
    <r>
      <t xml:space="preserve">Performs a complex skills/task </t>
    </r>
    <r>
      <rPr>
        <b/>
        <sz val="11"/>
        <color theme="1"/>
        <rFont val="Calibri"/>
        <family val="2"/>
        <scheme val="minor"/>
      </rPr>
      <t xml:space="preserve">with greater confidence and proficiency </t>
    </r>
    <r>
      <rPr>
        <sz val="11"/>
        <color theme="1"/>
        <rFont val="Calibri"/>
        <family val="2"/>
        <scheme val="minor"/>
      </rPr>
      <t>(faster, with greater accuracy, etc.)</t>
    </r>
  </si>
  <si>
    <t>What is 3 x 5?</t>
  </si>
  <si>
    <t>Solving straightforward quantitative problems</t>
  </si>
  <si>
    <t>Recall sections of the text</t>
  </si>
  <si>
    <t>Recall definitions provided in the text</t>
  </si>
  <si>
    <t>Identify and describe the pattern above. Explain how to extend the pattern.</t>
  </si>
  <si>
    <t>Critique John's solution to the problem.</t>
  </si>
  <si>
    <t>Explain why you agree or disagree with the character's actions.</t>
  </si>
  <si>
    <t>Assess the value of these plot elements.</t>
  </si>
  <si>
    <t>Forming a judgment using information presented in the text</t>
  </si>
  <si>
    <t>Create a mosaic/shape using a set of tangrams that fits these criteria.</t>
  </si>
  <si>
    <t>Describe changes you would make to the plot to allow Character X to _______.</t>
  </si>
  <si>
    <r>
      <t>Ferrer</t>
    </r>
    <r>
      <rPr>
        <sz val="10"/>
        <color theme="1"/>
        <rFont val="Arial"/>
        <family val="2"/>
      </rPr>
      <t>,</t>
    </r>
    <r>
      <rPr>
        <sz val="10"/>
        <color theme="1"/>
        <rFont val="Arial"/>
        <family val="2"/>
      </rPr>
      <t xml:space="preserve"> L.M. 2004. </t>
    </r>
    <r>
      <rPr>
        <i/>
        <sz val="10"/>
        <color theme="1"/>
        <rFont val="Arial"/>
        <family val="2"/>
      </rPr>
      <t>Developing understanding and social skills through cooperative learning</t>
    </r>
    <r>
      <rPr>
        <sz val="10"/>
        <color theme="1"/>
        <rFont val="Arial"/>
        <family val="2"/>
      </rPr>
      <t xml:space="preserve">. </t>
    </r>
  </si>
  <si>
    <t>For this assessment, sit with the student in a quiet place, and use a short picture book from your classroom. The print should be large enough and the words spaced far enough apart that you can easily see where a student is pointing. The book should also have a variety of punctuation marks.</t>
  </si>
  <si>
    <r>
      <t xml:space="preserve">Turn to a new page.  Say, </t>
    </r>
    <r>
      <rPr>
        <b/>
        <sz val="13.5"/>
        <color theme="1"/>
        <rFont val="Calibri"/>
        <family val="2"/>
        <scheme val="minor"/>
      </rPr>
      <t>"Show me the first part of this story."</t>
    </r>
    <r>
      <rPr>
        <sz val="13.5"/>
        <color theme="1"/>
        <rFont val="Calibri"/>
        <family val="2"/>
        <scheme val="minor"/>
      </rPr>
      <t xml:space="preserve">  Say, "Show me the last part of this story."  Check yes if the student points to any of the following combinations:                                                                                                                                                          *the first and last words on a line                                                                                                                         *the first and last words in a sentence                                                                                                                    *the first and last words on a page                                                                                                                        *the first and last words in the book</t>
    </r>
  </si>
  <si>
    <t>Model CVTE Strand 2 Rubric</t>
  </si>
  <si>
    <t>No Attempt or    No Competency</t>
  </si>
  <si>
    <t>Beginning/Novice</t>
  </si>
  <si>
    <t xml:space="preserve">Student consciously follows all safety rules and has intuitively developed safety habits.                                               </t>
  </si>
  <si>
    <t>Performs the identified critical technical competencies with ongoing assistance and guidance.</t>
  </si>
  <si>
    <t>Performs the identified critical technical competencies with moderate assistance and guidance.</t>
  </si>
  <si>
    <t>Consistently performs the identified critical technical competencies.</t>
  </si>
  <si>
    <t>Models and consistently performs the identified critical technical competencies.</t>
  </si>
  <si>
    <t xml:space="preserve">Technical terminology is used naturally and flows throughout the assignment, demonstrating the student's fluency. </t>
  </si>
  <si>
    <t>Self-directed, on-task, and collaboratively supportive of team members in a professional manner.</t>
  </si>
  <si>
    <t xml:space="preserve">Consistently and correctly applies the embedded academic concepts identified in the Standard/Task, with ongoing assistance and guidance. </t>
  </si>
  <si>
    <t xml:space="preserve">Consistently and correctly applies the embedded academic concepts identified in the Standard/Task, with moderate assistance and guidance.  </t>
  </si>
  <si>
    <t xml:space="preserve">Consistently and correctly applies, and transfers to others, the embedded academic concepts identified in the Standard/Task. </t>
  </si>
  <si>
    <t>Figure N: Nation’s Report Card, 2013 Comparative Mathematics Results, by State, Grade 4</t>
  </si>
  <si>
    <t xml:space="preserve">  </t>
  </si>
  <si>
    <t>Source: National Assessment of Educational Progress, http://www.nationsreportcard.gov/reading_math_2013/#/comparison-graphs?st0=NH&amp;st1=VT&amp;st2=CT&amp;st3=MA</t>
  </si>
  <si>
    <t>One set of results from NAEP provides state-to-state comparisons.</t>
  </si>
  <si>
    <t>The example in Figure N below shows comparisons of grade 4 2013 mathematics results for four states, along with comparisons of student demographics.</t>
  </si>
  <si>
    <t>Exam results may be reviewed alongside student composition differences.</t>
  </si>
  <si>
    <r>
      <rPr>
        <b/>
        <u/>
        <sz val="11"/>
        <color theme="1"/>
        <rFont val="Calibri"/>
        <family val="2"/>
        <scheme val="minor"/>
      </rPr>
      <t>Item/Assessment Checklist:</t>
    </r>
    <r>
      <rPr>
        <sz val="11"/>
        <color theme="1"/>
        <rFont val="Calibri"/>
        <family val="2"/>
        <scheme val="minor"/>
      </rPr>
      <t xml:space="preserve"> Use this checklist to review the quality of items and assessments.</t>
    </r>
  </si>
  <si>
    <t>Overall</t>
  </si>
  <si>
    <t>Total Score = Sum of All Points</t>
  </si>
  <si>
    <t>Grade Level: Items are written to the designated grade level, with appropriate levels of reading and reading vocabulary.</t>
  </si>
  <si>
    <t>Correct Selections: Each item has a clear, correct answer.</t>
  </si>
  <si>
    <t>HOT: Item requires examinees to demonstrate Higher-Ordered Thinking and organizational skills.</t>
  </si>
  <si>
    <t>Direct Student Response: Item prompts clearly indicate the type of student response expected.</t>
  </si>
  <si>
    <t>Rich Prompt: If a module item, the passage/prompt is sufficiently rich, with adequate testable content.</t>
  </si>
  <si>
    <t>Purpose: Assessment purpose aligns with its items.</t>
  </si>
  <si>
    <t>Response demonstrates an exemplary understanding of circle graphs. The student correctly finds a missing percent, uses percents to find the total numbers for the different sections of the circle graph, and clearly explains the work done.</t>
  </si>
  <si>
    <t>Response demonstrates a good understanding of circle graphs. Most of the response is correct; however, some aspect of the response is flawed.</t>
  </si>
  <si>
    <t>Response demonstrates fair understanding of circle graphs. The student correctly completed about half of the task.</t>
  </si>
  <si>
    <t>Response contains insufficient evidence for the understanding of circle graphs, with most of the response incomplete or incorrect.</t>
  </si>
  <si>
    <t>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</si>
</sst>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
  </numFmts>
  <fonts count="28" x14ac:knownFonts="1">
    <font>
      <sz val="11"/>
      <color theme="1"/>
      <name val="Calibri"/>
      <family val="2"/>
      <scheme val="minor"/>
    </font>
    <font>
      <sz val="10"/>
      <color theme="1"/>
      <name val="Arial"/>
      <family val="2"/>
    </font>
    <font>
      <sz val="10"/>
      <color theme="1"/>
      <name val="Arial"/>
      <family val="2"/>
    </font>
    <font>
      <sz val="12"/>
      <color theme="1"/>
      <name val="Calibri"/>
      <family val="2"/>
      <scheme val="minor"/>
    </font>
    <font>
      <b/>
      <sz val="11"/>
      <color theme="1"/>
      <name val="Calibri"/>
      <family val="2"/>
      <scheme val="minor"/>
    </font>
    <font>
      <sz val="10"/>
      <name val="Arial"/>
      <family val="2"/>
    </font>
    <font>
      <b/>
      <u/>
      <sz val="11"/>
      <color theme="1"/>
      <name val="Calibri"/>
      <family val="2"/>
      <scheme val="minor"/>
    </font>
    <font>
      <sz val="8"/>
      <color theme="1"/>
      <name val="Calibri"/>
      <family val="2"/>
      <scheme val="minor"/>
    </font>
    <font>
      <sz val="10"/>
      <color theme="1"/>
      <name val="Calibri"/>
      <family val="2"/>
      <scheme val="minor"/>
    </font>
    <font>
      <b/>
      <sz val="12"/>
      <color theme="1"/>
      <name val="Calibri"/>
      <family val="2"/>
      <scheme val="minor"/>
    </font>
    <font>
      <u/>
      <sz val="11"/>
      <color theme="10"/>
      <name val="Calibri"/>
      <family val="2"/>
    </font>
    <font>
      <sz val="9"/>
      <color theme="1"/>
      <name val="Calibri"/>
      <family val="2"/>
      <scheme val="minor"/>
    </font>
    <font>
      <b/>
      <i/>
      <sz val="11"/>
      <color theme="1"/>
      <name val="Calibri"/>
      <family val="2"/>
      <scheme val="minor"/>
    </font>
    <font>
      <b/>
      <sz val="11"/>
      <color rgb="FF333333"/>
      <name val="Calibri"/>
      <family val="2"/>
      <scheme val="minor"/>
    </font>
    <font>
      <sz val="10"/>
      <color theme="1"/>
      <name val="Arial"/>
      <family val="2"/>
    </font>
    <font>
      <i/>
      <sz val="10"/>
      <color theme="1"/>
      <name val="Arial"/>
      <family val="2"/>
    </font>
    <font>
      <b/>
      <u/>
      <sz val="10"/>
      <color theme="1"/>
      <name val="Calibri"/>
      <family val="2"/>
      <scheme val="minor"/>
    </font>
    <font>
      <i/>
      <sz val="10"/>
      <color theme="1"/>
      <name val="Calibri"/>
      <family val="2"/>
      <scheme val="minor"/>
    </font>
    <font>
      <b/>
      <sz val="14"/>
      <color theme="1"/>
      <name val="Calibri"/>
      <family val="2"/>
      <scheme val="minor"/>
    </font>
    <font>
      <sz val="13.5"/>
      <color theme="1"/>
      <name val="Calibri"/>
      <family val="2"/>
      <scheme val="minor"/>
    </font>
    <font>
      <b/>
      <sz val="13.5"/>
      <color theme="1"/>
      <name val="Calibri"/>
      <family val="2"/>
      <scheme val="minor"/>
    </font>
    <font>
      <sz val="12"/>
      <color rgb="FF000000"/>
      <name val="Times New Roman"/>
      <family val="1"/>
    </font>
    <font>
      <b/>
      <sz val="10"/>
      <color rgb="FF000000"/>
      <name val="Times New Roman"/>
      <family val="1"/>
    </font>
    <font>
      <b/>
      <sz val="12"/>
      <color rgb="FF000000"/>
      <name val="Times New Roman"/>
      <family val="1"/>
    </font>
    <font>
      <sz val="10"/>
      <color rgb="FF000000"/>
      <name val="Times New Roman"/>
      <family val="1"/>
    </font>
    <font>
      <b/>
      <sz val="14"/>
      <color theme="4" tint="-0.249977111117893"/>
      <name val="Times New Roman"/>
      <family val="1"/>
    </font>
    <font>
      <b/>
      <sz val="14"/>
      <color theme="4" tint="-0.249977111117893"/>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8ACCE5"/>
        <bgColor indexed="64"/>
      </patternFill>
    </fill>
    <fill>
      <patternFill patternType="solid">
        <fgColor rgb="FFF2F2F2"/>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A9E494"/>
        <bgColor indexed="64"/>
      </patternFill>
    </fill>
  </fills>
  <borders count="7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FFFFFF"/>
      </left>
      <right style="thin">
        <color rgb="FF000000"/>
      </right>
      <top style="medium">
        <color rgb="FFFFFFFF"/>
      </top>
      <bottom/>
      <diagonal/>
    </border>
    <border>
      <left style="thin">
        <color rgb="FF000000"/>
      </left>
      <right style="thin">
        <color rgb="FF000000"/>
      </right>
      <top style="medium">
        <color rgb="FFFFFFFF"/>
      </top>
      <bottom/>
      <diagonal/>
    </border>
    <border>
      <left style="thin">
        <color rgb="FF000000"/>
      </left>
      <right style="medium">
        <color rgb="FFFFFFFF"/>
      </right>
      <top style="medium">
        <color rgb="FFFFFFFF"/>
      </top>
      <bottom/>
      <diagonal/>
    </border>
    <border>
      <left style="medium">
        <color rgb="FFFFFFFF"/>
      </left>
      <right style="thin">
        <color rgb="FF000000"/>
      </right>
      <top/>
      <bottom style="thin">
        <color rgb="FF000000"/>
      </bottom>
      <diagonal/>
    </border>
    <border>
      <left style="thin">
        <color rgb="FF000000"/>
      </left>
      <right style="medium">
        <color rgb="FFFFFFFF"/>
      </right>
      <top/>
      <bottom style="thin">
        <color rgb="FF000000"/>
      </bottom>
      <diagonal/>
    </border>
    <border>
      <left style="medium">
        <color rgb="FFFFFFFF"/>
      </left>
      <right style="thin">
        <color rgb="FF000000"/>
      </right>
      <top style="thin">
        <color rgb="FF000000"/>
      </top>
      <bottom style="thin">
        <color rgb="FF000000"/>
      </bottom>
      <diagonal/>
    </border>
    <border>
      <left style="thin">
        <color rgb="FF000000"/>
      </left>
      <right style="medium">
        <color rgb="FFFFFFFF"/>
      </right>
      <top style="thin">
        <color rgb="FF000000"/>
      </top>
      <bottom style="thin">
        <color rgb="FF000000"/>
      </bottom>
      <diagonal/>
    </border>
    <border>
      <left style="medium">
        <color rgb="FFFFFFFF"/>
      </left>
      <right style="thin">
        <color rgb="FF000000"/>
      </right>
      <top style="thin">
        <color rgb="FF000000"/>
      </top>
      <bottom/>
      <diagonal/>
    </border>
    <border>
      <left style="thin">
        <color rgb="FF000000"/>
      </left>
      <right style="medium">
        <color rgb="FFFFFFFF"/>
      </right>
      <top style="thin">
        <color rgb="FF000000"/>
      </top>
      <bottom/>
      <diagonal/>
    </border>
    <border>
      <left style="medium">
        <color rgb="FFFFFFFF"/>
      </left>
      <right style="thin">
        <color rgb="FF000000"/>
      </right>
      <top/>
      <bottom/>
      <diagonal/>
    </border>
    <border>
      <left style="thin">
        <color rgb="FF000000"/>
      </left>
      <right style="medium">
        <color rgb="FFFFFFFF"/>
      </right>
      <top/>
      <bottom/>
      <diagonal/>
    </border>
    <border>
      <left style="medium">
        <color rgb="FFFFFFFF"/>
      </left>
      <right style="thin">
        <color rgb="FF000000"/>
      </right>
      <top/>
      <bottom style="medium">
        <color rgb="FFFFFFFF"/>
      </bottom>
      <diagonal/>
    </border>
    <border>
      <left style="thin">
        <color rgb="FF000000"/>
      </left>
      <right style="thin">
        <color rgb="FF000000"/>
      </right>
      <top/>
      <bottom style="medium">
        <color rgb="FFFFFFFF"/>
      </bottom>
      <diagonal/>
    </border>
    <border>
      <left style="thin">
        <color rgb="FF000000"/>
      </left>
      <right style="medium">
        <color rgb="FFFFFFFF"/>
      </right>
      <top/>
      <bottom style="medium">
        <color rgb="FFFFFFFF"/>
      </bottom>
      <diagonal/>
    </border>
    <border>
      <left style="thin">
        <color rgb="FFCCCCCC"/>
      </left>
      <right style="thin">
        <color auto="1"/>
      </right>
      <top style="thin">
        <color rgb="FFCCCCCC"/>
      </top>
      <bottom style="thin">
        <color auto="1"/>
      </bottom>
      <diagonal/>
    </border>
    <border>
      <left style="thin">
        <color auto="1"/>
      </left>
      <right style="thin">
        <color auto="1"/>
      </right>
      <top style="thin">
        <color rgb="FFCCCCCC"/>
      </top>
      <bottom style="thin">
        <color auto="1"/>
      </bottom>
      <diagonal/>
    </border>
    <border>
      <left style="thin">
        <color auto="1"/>
      </left>
      <right style="thin">
        <color rgb="FFCCCCCC"/>
      </right>
      <top style="thin">
        <color rgb="FFCCCCCC"/>
      </top>
      <bottom style="thin">
        <color auto="1"/>
      </bottom>
      <diagonal/>
    </border>
    <border>
      <left style="thin">
        <color rgb="FFCCCCCC"/>
      </left>
      <right style="thin">
        <color auto="1"/>
      </right>
      <top style="thin">
        <color auto="1"/>
      </top>
      <bottom style="thin">
        <color auto="1"/>
      </bottom>
      <diagonal/>
    </border>
    <border>
      <left style="thin">
        <color auto="1"/>
      </left>
      <right style="thin">
        <color rgb="FFCCCCCC"/>
      </right>
      <top style="thin">
        <color auto="1"/>
      </top>
      <bottom style="thin">
        <color auto="1"/>
      </bottom>
      <diagonal/>
    </border>
    <border>
      <left style="thin">
        <color rgb="FFCCCCCC"/>
      </left>
      <right style="thin">
        <color auto="1"/>
      </right>
      <top style="thin">
        <color auto="1"/>
      </top>
      <bottom style="thin">
        <color rgb="FFCCCCCC"/>
      </bottom>
      <diagonal/>
    </border>
    <border>
      <left style="thin">
        <color auto="1"/>
      </left>
      <right style="thin">
        <color auto="1"/>
      </right>
      <top style="thin">
        <color auto="1"/>
      </top>
      <bottom style="thin">
        <color rgb="FFCCCCCC"/>
      </bottom>
      <diagonal/>
    </border>
    <border>
      <left style="thin">
        <color auto="1"/>
      </left>
      <right style="thin">
        <color rgb="FFCCCCCC"/>
      </right>
      <top style="thin">
        <color auto="1"/>
      </top>
      <bottom style="thin">
        <color rgb="FFCCCCCC"/>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s>
  <cellStyleXfs count="15">
    <xf numFmtId="0" fontId="0" fillId="0" borderId="0"/>
    <xf numFmtId="0" fontId="10" fillId="0" borderId="0" applyNumberFormat="0" applyFill="0" applyBorder="0" applyAlignment="0" applyProtection="0">
      <alignment vertical="top"/>
      <protection locked="0"/>
    </xf>
    <xf numFmtId="0" fontId="5"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355">
    <xf numFmtId="0" fontId="0" fillId="0" borderId="0" xfId="0"/>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0" fillId="2" borderId="3" xfId="0" applyFill="1" applyBorder="1"/>
    <xf numFmtId="0" fontId="0" fillId="0" borderId="4" xfId="0" applyBorder="1"/>
    <xf numFmtId="0" fontId="0" fillId="0" borderId="5" xfId="0" applyBorder="1"/>
    <xf numFmtId="0" fontId="0" fillId="0" borderId="6" xfId="0" applyBorder="1"/>
    <xf numFmtId="0" fontId="0" fillId="2" borderId="0" xfId="0" applyFill="1" applyBorder="1"/>
    <xf numFmtId="0" fontId="0" fillId="0" borderId="0" xfId="0" applyBorder="1"/>
    <xf numFmtId="0" fontId="0" fillId="0" borderId="7" xfId="0" applyBorder="1"/>
    <xf numFmtId="0" fontId="0" fillId="0" borderId="8" xfId="0" applyBorder="1"/>
    <xf numFmtId="0" fontId="0" fillId="0" borderId="9" xfId="0" applyBorder="1"/>
    <xf numFmtId="0" fontId="0" fillId="2" borderId="10" xfId="0" applyFill="1" applyBorder="1"/>
    <xf numFmtId="2" fontId="0" fillId="0" borderId="0" xfId="0" applyNumberFormat="1"/>
    <xf numFmtId="0" fontId="0" fillId="0" borderId="3" xfId="0" applyBorder="1"/>
    <xf numFmtId="0" fontId="0" fillId="0" borderId="0" xfId="0"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1" xfId="0" applyBorder="1"/>
    <xf numFmtId="0" fontId="0" fillId="0" borderId="12" xfId="0" applyBorder="1"/>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1" xfId="0" applyBorder="1" applyAlignment="1">
      <alignment horizontal="center"/>
    </xf>
    <xf numFmtId="2" fontId="0" fillId="0" borderId="9" xfId="0" applyNumberFormat="1" applyBorder="1"/>
    <xf numFmtId="0" fontId="0" fillId="0" borderId="0" xfId="0" applyAlignment="1">
      <alignment horizontal="center" vertical="center" wrapText="1"/>
    </xf>
    <xf numFmtId="0" fontId="0" fillId="0" borderId="1" xfId="0" applyBorder="1" applyAlignment="1">
      <alignment horizontal="center"/>
    </xf>
    <xf numFmtId="0" fontId="0" fillId="0" borderId="0" xfId="0" applyAlignment="1">
      <alignment wrapText="1"/>
    </xf>
    <xf numFmtId="9" fontId="0" fillId="0" borderId="28" xfId="0" applyNumberFormat="1" applyBorder="1" applyAlignment="1">
      <alignment horizontal="center" vertical="top" wrapText="1"/>
    </xf>
    <xf numFmtId="0" fontId="0" fillId="0" borderId="31" xfId="0" applyBorder="1"/>
    <xf numFmtId="0" fontId="0" fillId="0" borderId="6" xfId="0" applyBorder="1" applyAlignment="1">
      <alignment vertical="top" wrapText="1"/>
    </xf>
    <xf numFmtId="9" fontId="0" fillId="0" borderId="0" xfId="0" applyNumberFormat="1" applyBorder="1" applyAlignment="1">
      <alignment horizontal="center" vertical="top" wrapText="1"/>
    </xf>
    <xf numFmtId="9" fontId="0" fillId="0" borderId="7" xfId="0" applyNumberFormat="1" applyBorder="1" applyAlignment="1">
      <alignment horizontal="center" vertical="top" wrapText="1"/>
    </xf>
    <xf numFmtId="9" fontId="0" fillId="0" borderId="2" xfId="0" applyNumberFormat="1" applyBorder="1" applyAlignment="1">
      <alignment horizontal="center" vertical="top" wrapText="1"/>
    </xf>
    <xf numFmtId="0" fontId="0" fillId="0" borderId="0" xfId="0" applyAlignment="1">
      <alignment horizontal="center" wrapText="1"/>
    </xf>
    <xf numFmtId="0" fontId="0" fillId="0" borderId="14" xfId="0" applyBorder="1"/>
    <xf numFmtId="0" fontId="0" fillId="0" borderId="9" xfId="0" applyBorder="1" applyAlignment="1">
      <alignment horizontal="center" wrapText="1"/>
    </xf>
    <xf numFmtId="0" fontId="0" fillId="0" borderId="0" xfId="0" applyBorder="1" applyAlignment="1">
      <alignment horizontal="center"/>
    </xf>
    <xf numFmtId="0" fontId="0" fillId="0" borderId="0" xfId="0" applyBorder="1" applyAlignment="1">
      <alignment horizontal="center" wrapText="1"/>
    </xf>
    <xf numFmtId="0" fontId="0" fillId="0" borderId="9" xfId="0" applyBorder="1" applyAlignment="1">
      <alignment vertical="top" wrapText="1"/>
    </xf>
    <xf numFmtId="0" fontId="0" fillId="0" borderId="9" xfId="0" applyBorder="1" applyAlignment="1">
      <alignment wrapText="1"/>
    </xf>
    <xf numFmtId="0" fontId="0" fillId="0" borderId="10" xfId="0" applyBorder="1" applyAlignment="1">
      <alignment wrapText="1"/>
    </xf>
    <xf numFmtId="0" fontId="0" fillId="0" borderId="14" xfId="0" applyBorder="1" applyAlignment="1">
      <alignment horizontal="center"/>
    </xf>
    <xf numFmtId="2" fontId="4" fillId="0" borderId="0" xfId="0" applyNumberFormat="1" applyFont="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10" xfId="0" applyBorder="1" applyAlignment="1">
      <alignment horizontal="center" wrapText="1"/>
    </xf>
    <xf numFmtId="0" fontId="0" fillId="0" borderId="30" xfId="0" applyBorder="1"/>
    <xf numFmtId="0" fontId="0" fillId="0" borderId="29" xfId="0" applyBorder="1"/>
    <xf numFmtId="2" fontId="4" fillId="0" borderId="4" xfId="0" applyNumberFormat="1" applyFont="1" applyBorder="1" applyAlignment="1">
      <alignment horizontal="center"/>
    </xf>
    <xf numFmtId="2" fontId="0" fillId="0" borderId="4" xfId="0" applyNumberFormat="1" applyBorder="1" applyAlignment="1">
      <alignment horizontal="center"/>
    </xf>
    <xf numFmtId="164" fontId="0" fillId="0" borderId="4" xfId="0" applyNumberFormat="1" applyBorder="1"/>
    <xf numFmtId="0" fontId="0" fillId="0" borderId="4" xfId="0" applyFill="1" applyBorder="1"/>
    <xf numFmtId="165" fontId="0" fillId="0" borderId="0" xfId="0" applyNumberFormat="1"/>
    <xf numFmtId="9" fontId="0" fillId="0" borderId="6" xfId="0" applyNumberFormat="1" applyBorder="1" applyAlignment="1">
      <alignment horizontal="center" vertical="top" wrapText="1"/>
    </xf>
    <xf numFmtId="9" fontId="0" fillId="0" borderId="32" xfId="0" applyNumberFormat="1" applyBorder="1" applyAlignment="1">
      <alignment horizontal="center" vertical="top" wrapText="1"/>
    </xf>
    <xf numFmtId="9" fontId="0" fillId="0" borderId="0" xfId="0" applyNumberFormat="1" applyFill="1" applyBorder="1" applyAlignment="1">
      <alignment horizontal="center" vertical="top" wrapText="1"/>
    </xf>
    <xf numFmtId="0" fontId="7" fillId="0" borderId="4" xfId="0" applyFont="1" applyBorder="1" applyAlignment="1">
      <alignment horizontal="center" vertical="top" wrapText="1"/>
    </xf>
    <xf numFmtId="0" fontId="7" fillId="0" borderId="3" xfId="0" applyFont="1" applyBorder="1" applyAlignment="1">
      <alignment horizontal="center" vertical="top" wrapText="1"/>
    </xf>
    <xf numFmtId="0" fontId="7" fillId="0" borderId="5" xfId="0" applyFont="1" applyBorder="1" applyAlignment="1">
      <alignment horizontal="center" vertical="top" wrapText="1"/>
    </xf>
    <xf numFmtId="9" fontId="0" fillId="0" borderId="7" xfId="0" applyNumberFormat="1" applyFill="1" applyBorder="1" applyAlignment="1">
      <alignment horizontal="center" vertical="top" wrapText="1"/>
    </xf>
    <xf numFmtId="0" fontId="0" fillId="0" borderId="41" xfId="0" applyBorder="1" applyAlignment="1">
      <alignment horizontal="center" vertical="top" wrapText="1"/>
    </xf>
    <xf numFmtId="0" fontId="0" fillId="0" borderId="41" xfId="0" applyBorder="1"/>
    <xf numFmtId="9" fontId="0" fillId="0" borderId="39" xfId="0" applyNumberFormat="1" applyBorder="1" applyAlignment="1">
      <alignment horizontal="center" vertical="top" wrapText="1"/>
    </xf>
    <xf numFmtId="0" fontId="0" fillId="0" borderId="42" xfId="0" applyBorder="1" applyAlignment="1">
      <alignment vertical="top" wrapText="1"/>
    </xf>
    <xf numFmtId="9" fontId="0" fillId="0" borderId="22" xfId="0" applyNumberFormat="1" applyBorder="1" applyAlignment="1">
      <alignment horizontal="center" vertical="top" wrapText="1"/>
    </xf>
    <xf numFmtId="9" fontId="0" fillId="0" borderId="12" xfId="0" applyNumberFormat="1" applyBorder="1" applyAlignment="1">
      <alignment horizontal="center" vertical="top" wrapText="1"/>
    </xf>
    <xf numFmtId="9" fontId="0" fillId="0" borderId="43" xfId="0" applyNumberFormat="1" applyBorder="1" applyAlignment="1">
      <alignment horizontal="center" vertical="top" wrapText="1"/>
    </xf>
    <xf numFmtId="0" fontId="4" fillId="0" borderId="44" xfId="0" applyFont="1" applyBorder="1" applyAlignment="1">
      <alignment vertical="top" wrapText="1"/>
    </xf>
    <xf numFmtId="9" fontId="4" fillId="0" borderId="15" xfId="0" applyNumberFormat="1" applyFont="1" applyBorder="1" applyAlignment="1">
      <alignment horizontal="center" vertical="top" wrapText="1"/>
    </xf>
    <xf numFmtId="0" fontId="0" fillId="3" borderId="28" xfId="0" applyFill="1" applyBorder="1" applyAlignment="1">
      <alignment vertical="top"/>
    </xf>
    <xf numFmtId="0" fontId="4" fillId="0" borderId="1" xfId="0" applyFont="1" applyBorder="1" applyAlignment="1">
      <alignment horizontal="center"/>
    </xf>
    <xf numFmtId="0" fontId="0" fillId="3" borderId="2" xfId="0" applyFill="1" applyBorder="1" applyAlignment="1">
      <alignment vertical="top"/>
    </xf>
    <xf numFmtId="0" fontId="0" fillId="0" borderId="9" xfId="0" applyBorder="1" applyAlignment="1">
      <alignment vertical="top" wrapText="1"/>
    </xf>
    <xf numFmtId="0" fontId="0" fillId="0" borderId="0" xfId="0" applyAlignment="1">
      <alignment vertical="top"/>
    </xf>
    <xf numFmtId="0" fontId="0" fillId="0" borderId="1" xfId="0" applyFill="1" applyBorder="1" applyAlignment="1">
      <alignment vertical="top" wrapText="1"/>
    </xf>
    <xf numFmtId="0" fontId="0" fillId="0" borderId="0" xfId="0" applyAlignment="1">
      <alignment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7" xfId="0" applyBorder="1" applyAlignment="1">
      <alignment horizontal="center"/>
    </xf>
    <xf numFmtId="0" fontId="0" fillId="0" borderId="38" xfId="0" applyBorder="1" applyAlignment="1">
      <alignment horizontal="center"/>
    </xf>
    <xf numFmtId="0" fontId="0" fillId="0" borderId="22" xfId="0" applyBorder="1" applyAlignment="1">
      <alignment horizontal="center"/>
    </xf>
    <xf numFmtId="0" fontId="0" fillId="0" borderId="13" xfId="0" applyBorder="1"/>
    <xf numFmtId="0" fontId="0" fillId="0" borderId="26" xfId="0" applyBorder="1"/>
    <xf numFmtId="0" fontId="0" fillId="0" borderId="27" xfId="0" applyBorder="1"/>
    <xf numFmtId="0" fontId="4" fillId="0" borderId="1" xfId="0" applyFont="1" applyBorder="1" applyAlignment="1">
      <alignment horizontal="center"/>
    </xf>
    <xf numFmtId="0" fontId="0" fillId="0" borderId="0" xfId="0" applyAlignment="1">
      <alignment horizontal="center"/>
    </xf>
    <xf numFmtId="0" fontId="0" fillId="0" borderId="36" xfId="0" applyBorder="1"/>
    <xf numFmtId="0" fontId="0" fillId="0" borderId="46"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5" xfId="0" applyBorder="1"/>
    <xf numFmtId="0" fontId="0" fillId="0" borderId="47" xfId="0" applyBorder="1" applyAlignment="1">
      <alignment horizontal="center"/>
    </xf>
    <xf numFmtId="0" fontId="0" fillId="0" borderId="45"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0" fontId="0" fillId="5" borderId="36" xfId="0" applyFill="1" applyBorder="1"/>
    <xf numFmtId="0" fontId="0" fillId="5" borderId="16" xfId="0" applyFill="1" applyBorder="1" applyAlignment="1">
      <alignment horizontal="center"/>
    </xf>
    <xf numFmtId="0" fontId="0" fillId="5" borderId="17" xfId="0" applyFill="1" applyBorder="1" applyAlignment="1">
      <alignment horizontal="center"/>
    </xf>
    <xf numFmtId="0" fontId="0" fillId="5" borderId="13" xfId="0" applyFill="1" applyBorder="1"/>
    <xf numFmtId="2" fontId="0" fillId="5" borderId="14" xfId="0" applyNumberFormat="1" applyFill="1" applyBorder="1" applyAlignment="1">
      <alignment horizontal="center"/>
    </xf>
    <xf numFmtId="2" fontId="0" fillId="5" borderId="15" xfId="0" applyNumberFormat="1" applyFill="1" applyBorder="1" applyAlignment="1">
      <alignment horizontal="center"/>
    </xf>
    <xf numFmtId="0" fontId="0" fillId="5" borderId="38" xfId="0" applyFill="1" applyBorder="1" applyAlignment="1">
      <alignment horizontal="center"/>
    </xf>
    <xf numFmtId="0" fontId="0" fillId="0" borderId="13" xfId="0" applyFill="1" applyBorder="1"/>
    <xf numFmtId="2" fontId="0" fillId="0" borderId="14" xfId="0" applyNumberFormat="1" applyFill="1" applyBorder="1" applyAlignment="1">
      <alignment horizontal="center"/>
    </xf>
    <xf numFmtId="2" fontId="0" fillId="0" borderId="0" xfId="0" applyNumberFormat="1" applyBorder="1" applyAlignment="1">
      <alignment horizontal="center"/>
    </xf>
    <xf numFmtId="0" fontId="0" fillId="6" borderId="36" xfId="0" applyFill="1" applyBorder="1" applyAlignment="1">
      <alignment horizontal="left" vertical="center" wrapText="1"/>
    </xf>
    <xf numFmtId="2" fontId="0" fillId="6" borderId="37" xfId="0" applyNumberFormat="1" applyFill="1" applyBorder="1" applyAlignment="1">
      <alignment horizontal="center" vertical="center" wrapText="1"/>
    </xf>
    <xf numFmtId="2" fontId="0" fillId="6" borderId="38" xfId="0" applyNumberFormat="1" applyFill="1" applyBorder="1" applyAlignment="1">
      <alignment horizontal="center" vertical="center" wrapText="1"/>
    </xf>
    <xf numFmtId="0" fontId="0" fillId="4" borderId="36" xfId="0" applyFill="1" applyBorder="1"/>
    <xf numFmtId="2" fontId="0" fillId="4" borderId="37" xfId="0" applyNumberFormat="1" applyFill="1" applyBorder="1" applyAlignment="1">
      <alignment horizontal="center"/>
    </xf>
    <xf numFmtId="0" fontId="0" fillId="4" borderId="38" xfId="0" applyFill="1" applyBorder="1"/>
    <xf numFmtId="0" fontId="0" fillId="4" borderId="46" xfId="0" applyFill="1" applyBorder="1"/>
    <xf numFmtId="2" fontId="0" fillId="4" borderId="47" xfId="0" applyNumberFormat="1" applyFill="1" applyBorder="1" applyAlignment="1">
      <alignment horizontal="center"/>
    </xf>
    <xf numFmtId="0" fontId="0" fillId="4" borderId="45" xfId="0" applyFill="1" applyBorder="1"/>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14" xfId="0" applyBorder="1" applyAlignment="1">
      <alignment vertical="center"/>
    </xf>
    <xf numFmtId="0" fontId="0" fillId="0" borderId="14" xfId="0" applyBorder="1" applyAlignment="1">
      <alignment vertical="center" wrapText="1"/>
    </xf>
    <xf numFmtId="0" fontId="12" fillId="0" borderId="0" xfId="0" applyFont="1" applyAlignment="1">
      <alignment vertical="top" wrapText="1"/>
    </xf>
    <xf numFmtId="0" fontId="4" fillId="0" borderId="29" xfId="0" applyFont="1" applyFill="1" applyBorder="1" applyAlignment="1">
      <alignment horizontal="center"/>
    </xf>
    <xf numFmtId="0" fontId="10" fillId="0" borderId="0" xfId="1" applyAlignment="1" applyProtection="1">
      <alignment vertical="top" wrapText="1"/>
    </xf>
    <xf numFmtId="0" fontId="12" fillId="0" borderId="0" xfId="0" applyFont="1" applyFill="1" applyBorder="1" applyAlignment="1">
      <alignment vertical="top" wrapText="1"/>
    </xf>
    <xf numFmtId="0" fontId="13" fillId="7" borderId="50" xfId="0" applyFont="1" applyFill="1" applyBorder="1" applyAlignment="1">
      <alignment horizontal="center" vertical="top" wrapText="1"/>
    </xf>
    <xf numFmtId="0" fontId="0" fillId="8" borderId="48" xfId="0" applyFill="1" applyBorder="1" applyAlignment="1">
      <alignment vertical="top" wrapText="1"/>
    </xf>
    <xf numFmtId="0" fontId="4" fillId="8" borderId="49" xfId="0" applyFont="1" applyFill="1" applyBorder="1" applyAlignment="1">
      <alignment vertical="top" wrapText="1"/>
    </xf>
    <xf numFmtId="0" fontId="0" fillId="8" borderId="51" xfId="0" applyFill="1" applyBorder="1" applyAlignment="1">
      <alignment vertical="top" wrapText="1"/>
    </xf>
    <xf numFmtId="0" fontId="0" fillId="8" borderId="50" xfId="0" applyFill="1" applyBorder="1" applyAlignment="1">
      <alignment vertical="top" wrapText="1"/>
    </xf>
    <xf numFmtId="0" fontId="0" fillId="7" borderId="53" xfId="0" applyFill="1" applyBorder="1" applyAlignment="1">
      <alignment horizontal="center" vertical="top" wrapText="1"/>
    </xf>
    <xf numFmtId="0" fontId="0" fillId="7" borderId="54" xfId="0" applyFill="1" applyBorder="1" applyAlignment="1">
      <alignment horizontal="center" vertical="top" wrapText="1"/>
    </xf>
    <xf numFmtId="0" fontId="13" fillId="7" borderId="56" xfId="0" applyFont="1" applyFill="1" applyBorder="1" applyAlignment="1">
      <alignment horizontal="center" vertical="top" wrapText="1"/>
    </xf>
    <xf numFmtId="0" fontId="0" fillId="8" borderId="57" xfId="0" applyFill="1" applyBorder="1" applyAlignment="1">
      <alignment vertical="top" wrapText="1"/>
    </xf>
    <xf numFmtId="0" fontId="0" fillId="8" borderId="58" xfId="0" applyFill="1" applyBorder="1" applyAlignment="1">
      <alignment vertical="top" wrapText="1"/>
    </xf>
    <xf numFmtId="0" fontId="4" fillId="8" borderId="59" xfId="0" applyFont="1" applyFill="1" applyBorder="1" applyAlignment="1">
      <alignment vertical="top" wrapText="1"/>
    </xf>
    <xf numFmtId="0" fontId="4" fillId="8" borderId="60" xfId="0" applyFont="1" applyFill="1" applyBorder="1" applyAlignment="1">
      <alignment vertical="top" wrapText="1"/>
    </xf>
    <xf numFmtId="0" fontId="0" fillId="8" borderId="61" xfId="0" applyFill="1" applyBorder="1" applyAlignment="1">
      <alignment vertical="top" wrapText="1"/>
    </xf>
    <xf numFmtId="0" fontId="0" fillId="8" borderId="62" xfId="0" applyFill="1" applyBorder="1" applyAlignment="1">
      <alignment vertical="top" wrapText="1"/>
    </xf>
    <xf numFmtId="0" fontId="0" fillId="8" borderId="55" xfId="0" applyFill="1" applyBorder="1" applyAlignment="1">
      <alignment vertical="top" wrapText="1"/>
    </xf>
    <xf numFmtId="0" fontId="0" fillId="8" borderId="56" xfId="0" applyFill="1" applyBorder="1" applyAlignment="1">
      <alignment vertical="top" wrapText="1"/>
    </xf>
    <xf numFmtId="0" fontId="0" fillId="8" borderId="63" xfId="0" applyFill="1" applyBorder="1" applyAlignment="1">
      <alignment vertical="top" wrapText="1"/>
    </xf>
    <xf numFmtId="0" fontId="0" fillId="8" borderId="64" xfId="0" applyFill="1" applyBorder="1" applyAlignment="1">
      <alignment vertical="top" wrapText="1"/>
    </xf>
    <xf numFmtId="0" fontId="0" fillId="8" borderId="65" xfId="0" applyFill="1" applyBorder="1" applyAlignment="1">
      <alignment vertical="top" wrapText="1"/>
    </xf>
    <xf numFmtId="0" fontId="4" fillId="0" borderId="1" xfId="0" applyFont="1" applyBorder="1" applyAlignment="1">
      <alignment horizontal="center"/>
    </xf>
    <xf numFmtId="0" fontId="14" fillId="0" borderId="0" xfId="0" applyFont="1"/>
    <xf numFmtId="0" fontId="15" fillId="0" borderId="0" xfId="0" applyFont="1"/>
    <xf numFmtId="0" fontId="8" fillId="0" borderId="1" xfId="0" applyFont="1" applyBorder="1" applyAlignment="1">
      <alignment horizontal="center"/>
    </xf>
    <xf numFmtId="0" fontId="0" fillId="0" borderId="0" xfId="0" applyAlignment="1">
      <alignment wrapText="1"/>
    </xf>
    <xf numFmtId="0" fontId="0" fillId="0" borderId="45" xfId="0" applyBorder="1"/>
    <xf numFmtId="0" fontId="8" fillId="0" borderId="22" xfId="0" applyFont="1" applyBorder="1" applyAlignment="1">
      <alignment horizontal="center"/>
    </xf>
    <xf numFmtId="0" fontId="6" fillId="0" borderId="46" xfId="0" applyFont="1" applyBorder="1"/>
    <xf numFmtId="0" fontId="19" fillId="0" borderId="1" xfId="0" applyFont="1" applyBorder="1" applyAlignment="1">
      <alignment vertical="center" wrapText="1"/>
    </xf>
    <xf numFmtId="0" fontId="0" fillId="0" borderId="1" xfId="0" applyBorder="1" applyAlignment="1">
      <alignment wrapText="1"/>
    </xf>
    <xf numFmtId="0" fontId="0" fillId="0" borderId="30" xfId="0" applyBorder="1" applyAlignment="1">
      <alignment horizontal="center"/>
    </xf>
    <xf numFmtId="0" fontId="19" fillId="0" borderId="32" xfId="0" applyFont="1" applyBorder="1" applyAlignment="1">
      <alignment vertical="center" wrapText="1"/>
    </xf>
    <xf numFmtId="0" fontId="19" fillId="0" borderId="28" xfId="0" applyFont="1" applyBorder="1" applyAlignment="1">
      <alignment vertical="center" wrapText="1"/>
    </xf>
    <xf numFmtId="0" fontId="0" fillId="0" borderId="28" xfId="0" applyBorder="1"/>
    <xf numFmtId="0" fontId="0" fillId="0" borderId="2" xfId="0" applyBorder="1"/>
    <xf numFmtId="0" fontId="0" fillId="9" borderId="40" xfId="0" applyFill="1" applyBorder="1"/>
    <xf numFmtId="0" fontId="0" fillId="9" borderId="41" xfId="0" applyFill="1" applyBorder="1"/>
    <xf numFmtId="0" fontId="0" fillId="0" borderId="13" xfId="0" applyBorder="1" applyAlignment="1">
      <alignment vertical="top"/>
    </xf>
    <xf numFmtId="0" fontId="23" fillId="0" borderId="0" xfId="0" applyFont="1"/>
    <xf numFmtId="0" fontId="0" fillId="0" borderId="0" xfId="0" applyAlignment="1">
      <alignment horizontal="center"/>
    </xf>
    <xf numFmtId="0" fontId="0" fillId="0" borderId="1" xfId="0" applyBorder="1" applyAlignment="1">
      <alignment horizontal="center" vertical="top" wrapText="1"/>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vertical="top" wrapText="1"/>
    </xf>
    <xf numFmtId="0" fontId="0" fillId="11" borderId="1" xfId="0" applyFill="1" applyBorder="1" applyAlignment="1">
      <alignment horizontal="center" vertical="top" wrapText="1"/>
    </xf>
    <xf numFmtId="0" fontId="0" fillId="9" borderId="1" xfId="0" applyFill="1" applyBorder="1" applyAlignment="1">
      <alignment horizontal="center" vertical="top" wrapText="1"/>
    </xf>
    <xf numFmtId="0" fontId="0" fillId="13" borderId="1" xfId="0" applyFill="1" applyBorder="1" applyAlignment="1">
      <alignment horizontal="center" vertical="top" wrapText="1"/>
    </xf>
    <xf numFmtId="0" fontId="0" fillId="12" borderId="1" xfId="0" applyFill="1" applyBorder="1" applyAlignment="1">
      <alignment horizontal="center" vertical="top" wrapText="1"/>
    </xf>
    <xf numFmtId="0" fontId="0" fillId="0" borderId="5" xfId="0" applyBorder="1" applyAlignment="1">
      <alignment vertical="top" wrapText="1"/>
    </xf>
    <xf numFmtId="0" fontId="0" fillId="14" borderId="1" xfId="0" applyFill="1" applyBorder="1" applyAlignment="1">
      <alignment horizontal="center" vertical="top" wrapText="1"/>
    </xf>
    <xf numFmtId="0" fontId="0" fillId="0" borderId="2" xfId="0" applyBorder="1" applyAlignment="1">
      <alignment vertical="top" wrapText="1"/>
    </xf>
    <xf numFmtId="0" fontId="0" fillId="0" borderId="7" xfId="0" applyFill="1" applyBorder="1" applyAlignment="1">
      <alignment vertical="top" wrapText="1"/>
    </xf>
    <xf numFmtId="166" fontId="0" fillId="0" borderId="0" xfId="0" applyNumberFormat="1" applyAlignment="1">
      <alignment horizontal="center"/>
    </xf>
    <xf numFmtId="49" fontId="0" fillId="0" borderId="1" xfId="0" applyNumberForma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vertical="center" wrapText="1"/>
    </xf>
    <xf numFmtId="0" fontId="0" fillId="9" borderId="31" xfId="0" applyFill="1" applyBorder="1"/>
    <xf numFmtId="0" fontId="2" fillId="0" borderId="0" xfId="0" applyFont="1"/>
    <xf numFmtId="0" fontId="4" fillId="0" borderId="0" xfId="0" applyFont="1" applyAlignment="1">
      <alignment vertical="center"/>
    </xf>
    <xf numFmtId="0" fontId="10" fillId="0" borderId="0" xfId="1" applyAlignment="1" applyProtection="1">
      <alignment vertical="center"/>
    </xf>
    <xf numFmtId="0" fontId="0" fillId="0" borderId="1" xfId="0" applyBorder="1" applyAlignment="1">
      <alignment horizontal="left" vertical="center" wrapText="1"/>
    </xf>
    <xf numFmtId="0" fontId="0" fillId="0" borderId="31" xfId="0" applyBorder="1" applyAlignment="1">
      <alignment horizontal="center" vertical="center" wrapText="1"/>
    </xf>
    <xf numFmtId="0" fontId="0" fillId="0" borderId="26" xfId="0" applyBorder="1" applyAlignment="1">
      <alignment horizontal="center"/>
    </xf>
    <xf numFmtId="0" fontId="0" fillId="0" borderId="26" xfId="0" applyBorder="1" applyAlignment="1">
      <alignment vertical="center" wrapText="1"/>
    </xf>
    <xf numFmtId="0" fontId="0" fillId="0" borderId="26" xfId="0" applyBorder="1" applyAlignment="1">
      <alignment horizontal="center" vertical="center" wrapText="1"/>
    </xf>
    <xf numFmtId="0" fontId="22" fillId="10" borderId="67" xfId="0" applyFont="1" applyFill="1" applyBorder="1" applyAlignment="1">
      <alignment horizontal="center" vertical="top" wrapText="1"/>
    </xf>
    <xf numFmtId="0" fontId="22" fillId="10" borderId="68" xfId="0" applyFont="1" applyFill="1" applyBorder="1" applyAlignment="1">
      <alignment horizontal="center" vertical="top" wrapText="1"/>
    </xf>
    <xf numFmtId="0" fontId="22" fillId="10" borderId="1" xfId="0" applyFont="1" applyFill="1" applyBorder="1" applyAlignment="1">
      <alignment horizontal="center" vertical="center" wrapText="1"/>
    </xf>
    <xf numFmtId="0" fontId="22" fillId="10" borderId="1" xfId="0" applyFont="1" applyFill="1" applyBorder="1" applyAlignment="1">
      <alignment horizontal="center" vertical="top" wrapText="1"/>
    </xf>
    <xf numFmtId="0" fontId="0" fillId="10" borderId="1" xfId="0" applyFill="1" applyBorder="1" applyAlignment="1">
      <alignment vertical="top" wrapText="1"/>
    </xf>
    <xf numFmtId="0" fontId="24" fillId="10" borderId="1" xfId="0" applyFont="1" applyFill="1" applyBorder="1" applyAlignment="1">
      <alignment vertical="top" wrapText="1"/>
    </xf>
    <xf numFmtId="0" fontId="23" fillId="10" borderId="69" xfId="0" applyFont="1" applyFill="1" applyBorder="1" applyAlignment="1">
      <alignment horizontal="center" vertical="center" wrapText="1"/>
    </xf>
    <xf numFmtId="0" fontId="24" fillId="10" borderId="70" xfId="0" applyFont="1" applyFill="1" applyBorder="1" applyAlignment="1">
      <alignment horizontal="center" vertical="top" wrapText="1"/>
    </xf>
    <xf numFmtId="0" fontId="23" fillId="10" borderId="71" xfId="0" applyFont="1" applyFill="1" applyBorder="1" applyAlignment="1">
      <alignment horizontal="center" vertical="center" wrapText="1"/>
    </xf>
    <xf numFmtId="0" fontId="24" fillId="10" borderId="72" xfId="0" applyFont="1" applyFill="1" applyBorder="1" applyAlignment="1">
      <alignment vertical="top" wrapText="1"/>
    </xf>
    <xf numFmtId="0" fontId="24" fillId="10" borderId="73" xfId="0" applyFont="1" applyFill="1" applyBorder="1" applyAlignment="1">
      <alignment horizontal="center" vertical="top" wrapText="1"/>
    </xf>
    <xf numFmtId="0" fontId="4" fillId="0" borderId="1" xfId="0" applyFont="1" applyFill="1" applyBorder="1" applyAlignment="1">
      <alignment horizontal="center"/>
    </xf>
    <xf numFmtId="1" fontId="0" fillId="0" borderId="1" xfId="0" applyNumberFormat="1" applyBorder="1" applyAlignment="1">
      <alignment horizontal="left"/>
    </xf>
    <xf numFmtId="0" fontId="0" fillId="0" borderId="1" xfId="0" applyNumberFormat="1" applyBorder="1" applyAlignment="1">
      <alignment horizontal="center"/>
    </xf>
    <xf numFmtId="2" fontId="0" fillId="0" borderId="1" xfId="0" applyNumberFormat="1" applyBorder="1" applyAlignment="1">
      <alignment horizontal="center"/>
    </xf>
    <xf numFmtId="1" fontId="0" fillId="0" borderId="31" xfId="0" applyNumberFormat="1" applyBorder="1" applyAlignment="1">
      <alignment horizontal="left"/>
    </xf>
    <xf numFmtId="0" fontId="0" fillId="0" borderId="31" xfId="0" applyNumberFormat="1" applyBorder="1" applyAlignment="1">
      <alignment horizontal="center"/>
    </xf>
    <xf numFmtId="0" fontId="4" fillId="0" borderId="26" xfId="0" applyFont="1" applyFill="1" applyBorder="1" applyAlignment="1">
      <alignment horizontal="center"/>
    </xf>
    <xf numFmtId="2" fontId="0" fillId="0" borderId="31" xfId="0" applyNumberFormat="1" applyBorder="1" applyAlignment="1">
      <alignment horizontal="center"/>
    </xf>
    <xf numFmtId="1" fontId="0" fillId="0" borderId="26" xfId="0" applyNumberFormat="1" applyBorder="1" applyAlignment="1">
      <alignment horizontal="left"/>
    </xf>
    <xf numFmtId="0" fontId="0" fillId="0" borderId="26" xfId="0" applyNumberFormat="1" applyBorder="1" applyAlignment="1">
      <alignment horizontal="center"/>
    </xf>
    <xf numFmtId="2" fontId="0" fillId="0" borderId="26" xfId="0" applyNumberFormat="1" applyBorder="1" applyAlignment="1">
      <alignment horizontal="center"/>
    </xf>
    <xf numFmtId="0" fontId="4" fillId="0" borderId="35" xfId="0" applyFont="1" applyFill="1" applyBorder="1" applyAlignment="1">
      <alignment horizontal="center"/>
    </xf>
    <xf numFmtId="0" fontId="4" fillId="0" borderId="31" xfId="0" applyFont="1" applyBorder="1" applyAlignment="1">
      <alignment horizontal="center"/>
    </xf>
    <xf numFmtId="0" fontId="4" fillId="0" borderId="8" xfId="0" applyFont="1" applyBorder="1" applyAlignment="1">
      <alignment horizontal="center"/>
    </xf>
    <xf numFmtId="0" fontId="4" fillId="0" borderId="32" xfId="0" applyFont="1" applyFill="1" applyBorder="1" applyAlignment="1">
      <alignment horizontal="center"/>
    </xf>
    <xf numFmtId="1" fontId="0" fillId="0" borderId="77" xfId="0" applyNumberFormat="1" applyBorder="1" applyAlignment="1">
      <alignment horizontal="left"/>
    </xf>
    <xf numFmtId="2" fontId="0" fillId="0" borderId="16" xfId="0" applyNumberFormat="1" applyBorder="1" applyAlignment="1">
      <alignment horizontal="center"/>
    </xf>
    <xf numFmtId="2" fontId="0" fillId="0" borderId="17" xfId="0" applyNumberFormat="1" applyBorder="1" applyAlignment="1">
      <alignment horizontal="center"/>
    </xf>
    <xf numFmtId="0" fontId="8" fillId="0" borderId="30" xfId="0" applyFont="1" applyBorder="1" applyAlignment="1">
      <alignment horizontal="center" vertical="center" textRotation="75"/>
    </xf>
    <xf numFmtId="0" fontId="8" fillId="0" borderId="29" xfId="0" applyFont="1" applyBorder="1" applyAlignment="1">
      <alignment horizontal="center" vertical="center" textRotation="75"/>
    </xf>
    <xf numFmtId="0" fontId="8" fillId="0" borderId="31" xfId="0" applyFont="1" applyBorder="1" applyAlignment="1">
      <alignment horizontal="center" vertical="center" textRotation="75"/>
    </xf>
    <xf numFmtId="0" fontId="0" fillId="0" borderId="30" xfId="0" applyBorder="1" applyAlignment="1">
      <alignment vertical="top"/>
    </xf>
    <xf numFmtId="0" fontId="0" fillId="0" borderId="31" xfId="0" applyBorder="1" applyAlignment="1">
      <alignment vertical="top"/>
    </xf>
    <xf numFmtId="0" fontId="4" fillId="0" borderId="32" xfId="0" applyFont="1" applyBorder="1" applyAlignment="1">
      <alignment horizontal="left"/>
    </xf>
    <xf numFmtId="0" fontId="4" fillId="0" borderId="28" xfId="0" applyFont="1" applyBorder="1" applyAlignment="1">
      <alignment horizontal="left"/>
    </xf>
    <xf numFmtId="0" fontId="4" fillId="0" borderId="2" xfId="0" applyFont="1" applyBorder="1" applyAlignment="1">
      <alignment horizontal="left"/>
    </xf>
    <xf numFmtId="0" fontId="9" fillId="0" borderId="1" xfId="0" applyFont="1" applyBorder="1" applyAlignment="1">
      <alignment horizontal="center"/>
    </xf>
    <xf numFmtId="0" fontId="4" fillId="0" borderId="36" xfId="0" applyFont="1" applyBorder="1" applyAlignment="1">
      <alignment horizontal="center"/>
    </xf>
    <xf numFmtId="0" fontId="4" fillId="0" borderId="37" xfId="0" applyFont="1" applyBorder="1" applyAlignment="1">
      <alignment horizontal="center"/>
    </xf>
    <xf numFmtId="0" fontId="0" fillId="0" borderId="37" xfId="0" applyBorder="1" applyAlignment="1"/>
    <xf numFmtId="0" fontId="0" fillId="0" borderId="38" xfId="0" applyBorder="1" applyAlignment="1"/>
    <xf numFmtId="0" fontId="0" fillId="0" borderId="39" xfId="0" applyBorder="1" applyAlignment="1"/>
    <xf numFmtId="0" fontId="0" fillId="0" borderId="40" xfId="0" applyBorder="1" applyAlignment="1"/>
    <xf numFmtId="0" fontId="4" fillId="3" borderId="0" xfId="0" applyFont="1" applyFill="1" applyBorder="1" applyAlignment="1"/>
    <xf numFmtId="0" fontId="0" fillId="0" borderId="0" xfId="0" applyBorder="1" applyAlignment="1"/>
    <xf numFmtId="9" fontId="4" fillId="0" borderId="33" xfId="0" applyNumberFormat="1" applyFont="1" applyBorder="1" applyAlignment="1">
      <alignment horizontal="center" vertical="top" wrapText="1"/>
    </xf>
    <xf numFmtId="0" fontId="0" fillId="0" borderId="35" xfId="0" applyBorder="1" applyAlignment="1">
      <alignment horizontal="center" vertical="top" wrapText="1"/>
    </xf>
    <xf numFmtId="0" fontId="0" fillId="0" borderId="34" xfId="0" applyBorder="1" applyAlignment="1">
      <alignment horizontal="center" vertical="top" wrapText="1"/>
    </xf>
    <xf numFmtId="0" fontId="0" fillId="0" borderId="3" xfId="0" applyBorder="1" applyAlignment="1">
      <alignment horizontal="center" vertical="top" wrapText="1"/>
    </xf>
    <xf numFmtId="0" fontId="0" fillId="0" borderId="5" xfId="0" applyBorder="1" applyAlignment="1"/>
    <xf numFmtId="0" fontId="0" fillId="0" borderId="28" xfId="0" applyBorder="1" applyAlignment="1">
      <alignment horizontal="center" vertical="top" wrapText="1"/>
    </xf>
    <xf numFmtId="0" fontId="0" fillId="0" borderId="28" xfId="0" applyBorder="1" applyAlignment="1"/>
    <xf numFmtId="0" fontId="0" fillId="0" borderId="2" xfId="0" applyBorder="1" applyAlignment="1"/>
    <xf numFmtId="0" fontId="0" fillId="0" borderId="8" xfId="0" applyBorder="1" applyAlignment="1">
      <alignment horizontal="center" vertical="top"/>
    </xf>
    <xf numFmtId="0" fontId="0" fillId="0" borderId="9" xfId="0" applyBorder="1" applyAlignment="1">
      <alignment horizontal="center" vertical="top"/>
    </xf>
    <xf numFmtId="0" fontId="0" fillId="0" borderId="9" xfId="0" applyBorder="1" applyAlignment="1"/>
    <xf numFmtId="0" fontId="0" fillId="0" borderId="10" xfId="0" applyBorder="1" applyAlignment="1"/>
    <xf numFmtId="0" fontId="4" fillId="0" borderId="32" xfId="0" applyFont="1" applyBorder="1" applyAlignment="1">
      <alignment horizontal="right" vertical="center" wrapText="1"/>
    </xf>
    <xf numFmtId="0" fontId="4" fillId="0" borderId="2" xfId="0" applyFont="1" applyBorder="1" applyAlignment="1">
      <alignment horizontal="right" vertical="center" wrapText="1"/>
    </xf>
    <xf numFmtId="0" fontId="4" fillId="0" borderId="8" xfId="0" applyFont="1" applyBorder="1" applyAlignment="1">
      <alignment horizontal="right"/>
    </xf>
    <xf numFmtId="0" fontId="4" fillId="0" borderId="10" xfId="0" applyFont="1" applyBorder="1" applyAlignment="1">
      <alignment horizontal="right"/>
    </xf>
    <xf numFmtId="0" fontId="4" fillId="0" borderId="1" xfId="0" applyFont="1" applyBorder="1" applyAlignment="1">
      <alignment horizontal="left" vertical="center" wrapText="1"/>
    </xf>
    <xf numFmtId="0" fontId="0" fillId="0" borderId="0" xfId="0" applyBorder="1" applyAlignment="1">
      <alignment horizontal="left" vertical="center" wrapText="1"/>
    </xf>
    <xf numFmtId="0" fontId="0" fillId="0" borderId="19" xfId="0" applyBorder="1" applyAlignment="1">
      <alignment horizontal="center"/>
    </xf>
    <xf numFmtId="0" fontId="8" fillId="0" borderId="0" xfId="0" applyFont="1" applyAlignment="1">
      <alignment wrapText="1"/>
    </xf>
    <xf numFmtId="0" fontId="0" fillId="0" borderId="0" xfId="0" applyAlignment="1">
      <alignment wrapText="1"/>
    </xf>
    <xf numFmtId="0" fontId="0" fillId="0" borderId="0" xfId="0" applyAlignment="1">
      <alignment horizontal="center"/>
    </xf>
    <xf numFmtId="0" fontId="17" fillId="0" borderId="0" xfId="0" applyFont="1" applyAlignment="1">
      <alignment horizontal="center"/>
    </xf>
    <xf numFmtId="0" fontId="0" fillId="0" borderId="26" xfId="0" applyBorder="1" applyAlignment="1"/>
    <xf numFmtId="0" fontId="0" fillId="0" borderId="27" xfId="0" applyBorder="1" applyAlignment="1"/>
    <xf numFmtId="0" fontId="18" fillId="0" borderId="1" xfId="0" applyFont="1" applyBorder="1" applyAlignment="1">
      <alignment horizontal="center" wrapText="1"/>
    </xf>
    <xf numFmtId="0" fontId="19" fillId="0" borderId="1" xfId="0" applyFont="1" applyBorder="1" applyAlignment="1">
      <alignment vertical="center" wrapText="1"/>
    </xf>
    <xf numFmtId="0" fontId="0" fillId="0" borderId="1" xfId="0" applyBorder="1" applyAlignment="1">
      <alignment wrapText="1"/>
    </xf>
    <xf numFmtId="0" fontId="0" fillId="0" borderId="4" xfId="0" applyBorder="1" applyAlignment="1">
      <alignment wrapText="1"/>
    </xf>
    <xf numFmtId="0" fontId="25" fillId="0" borderId="0" xfId="0" applyFont="1" applyBorder="1" applyAlignment="1">
      <alignment horizontal="center"/>
    </xf>
    <xf numFmtId="0" fontId="26" fillId="0" borderId="0" xfId="0" applyFont="1" applyBorder="1" applyAlignment="1">
      <alignment horizontal="center"/>
    </xf>
    <xf numFmtId="0" fontId="21" fillId="10" borderId="66" xfId="0" applyFont="1" applyFill="1" applyBorder="1" applyAlignment="1">
      <alignment horizontal="center" wrapText="1"/>
    </xf>
    <xf numFmtId="0" fontId="21" fillId="10" borderId="69" xfId="0" applyFont="1" applyFill="1" applyBorder="1" applyAlignment="1">
      <alignment horizontal="center" wrapText="1"/>
    </xf>
    <xf numFmtId="0" fontId="23" fillId="10" borderId="69" xfId="0" applyFont="1" applyFill="1" applyBorder="1" applyAlignment="1">
      <alignment horizontal="center" vertical="center" wrapText="1"/>
    </xf>
    <xf numFmtId="0" fontId="24" fillId="10" borderId="1" xfId="0" applyFont="1" applyFill="1" applyBorder="1" applyAlignment="1">
      <alignment vertical="top" wrapText="1"/>
    </xf>
    <xf numFmtId="0" fontId="24" fillId="10" borderId="70" xfId="0" applyFont="1" applyFill="1" applyBorder="1" applyAlignment="1">
      <alignment horizontal="center" vertical="top" wrapText="1"/>
    </xf>
    <xf numFmtId="0" fontId="22" fillId="10" borderId="70" xfId="0" applyFont="1" applyFill="1" applyBorder="1" applyAlignment="1">
      <alignment horizontal="center" vertical="top" wrapText="1"/>
    </xf>
    <xf numFmtId="0" fontId="3" fillId="0" borderId="11" xfId="0" applyFont="1" applyBorder="1" applyAlignment="1">
      <alignment horizontal="center" vertical="distributed" textRotation="255" justifyLastLine="1"/>
    </xf>
    <xf numFmtId="0" fontId="0" fillId="0" borderId="0" xfId="0" applyAlignment="1">
      <alignment horizontal="center" vertical="distributed"/>
    </xf>
    <xf numFmtId="0" fontId="3" fillId="0" borderId="7" xfId="0" applyFont="1" applyBorder="1" applyAlignment="1">
      <alignment horizontal="center" vertical="distributed" textRotation="255" justifyLastLine="1"/>
    </xf>
    <xf numFmtId="0" fontId="3" fillId="0" borderId="0" xfId="0" applyFont="1" applyAlignment="1">
      <alignment horizontal="center" vertical="distributed" textRotation="255" justifyLastLine="1"/>
    </xf>
    <xf numFmtId="0" fontId="0" fillId="0" borderId="0" xfId="0" applyBorder="1" applyAlignment="1">
      <alignment horizontal="center" vertical="distributed"/>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1" xfId="0" applyBorder="1" applyAlignment="1">
      <alignment horizontal="center"/>
    </xf>
    <xf numFmtId="0" fontId="4" fillId="0" borderId="10" xfId="0" applyFont="1" applyBorder="1" applyAlignment="1">
      <alignment horizontal="center"/>
    </xf>
    <xf numFmtId="0" fontId="4" fillId="0" borderId="31" xfId="0" applyFont="1" applyBorder="1" applyAlignment="1">
      <alignment horizontal="center"/>
    </xf>
    <xf numFmtId="0" fontId="4" fillId="0" borderId="76" xfId="0" applyFont="1" applyFill="1" applyBorder="1" applyAlignment="1">
      <alignment horizontal="center" vertical="center"/>
    </xf>
    <xf numFmtId="0" fontId="4" fillId="0" borderId="75" xfId="0" applyFont="1" applyFill="1" applyBorder="1" applyAlignment="1">
      <alignment horizontal="center" vertical="center"/>
    </xf>
    <xf numFmtId="0" fontId="4" fillId="0" borderId="74" xfId="0" applyFont="1" applyFill="1" applyBorder="1" applyAlignment="1">
      <alignment horizontal="center" vertical="center"/>
    </xf>
    <xf numFmtId="0" fontId="4" fillId="0" borderId="74" xfId="0" applyFont="1" applyBorder="1" applyAlignment="1">
      <alignment horizontal="center" vertical="center"/>
    </xf>
    <xf numFmtId="0" fontId="4" fillId="0" borderId="75" xfId="0" applyFont="1" applyBorder="1" applyAlignment="1">
      <alignment horizontal="center" vertical="center"/>
    </xf>
    <xf numFmtId="0" fontId="0" fillId="0" borderId="23" xfId="0" applyBorder="1" applyAlignment="1">
      <alignment horizontal="center" vertical="top" wrapText="1"/>
    </xf>
    <xf numFmtId="0" fontId="0" fillId="0" borderId="9" xfId="0" applyBorder="1" applyAlignment="1">
      <alignment horizontal="center" vertical="top" wrapText="1"/>
    </xf>
    <xf numFmtId="0" fontId="0" fillId="0" borderId="24" xfId="0" applyBorder="1" applyAlignment="1">
      <alignment horizontal="center" vertical="top" wrapText="1"/>
    </xf>
    <xf numFmtId="0" fontId="0" fillId="0" borderId="21" xfId="0" applyBorder="1" applyAlignment="1">
      <alignment horizontal="center" vertical="top" wrapText="1"/>
    </xf>
    <xf numFmtId="0" fontId="0" fillId="0" borderId="1" xfId="0" applyBorder="1" applyAlignment="1">
      <alignment horizontal="center" vertical="top" wrapText="1"/>
    </xf>
    <xf numFmtId="0" fontId="0" fillId="0" borderId="22" xfId="0" applyBorder="1" applyAlignment="1">
      <alignment horizontal="center" vertical="top" wrapText="1"/>
    </xf>
    <xf numFmtId="0" fontId="0" fillId="0" borderId="18" xfId="0" applyBorder="1" applyAlignment="1">
      <alignment horizontal="center"/>
    </xf>
    <xf numFmtId="0" fontId="0" fillId="0" borderId="20" xfId="0" applyBorder="1" applyAlignment="1">
      <alignment horizontal="center"/>
    </xf>
    <xf numFmtId="0" fontId="0" fillId="0" borderId="32" xfId="0" applyBorder="1" applyAlignment="1">
      <alignment horizontal="center" vertical="center" wrapText="1"/>
    </xf>
    <xf numFmtId="0" fontId="0" fillId="0" borderId="28"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wrapText="1"/>
    </xf>
    <xf numFmtId="0" fontId="4" fillId="0" borderId="1" xfId="0" applyFont="1" applyBorder="1" applyAlignment="1">
      <alignment horizontal="center" vertical="center"/>
    </xf>
    <xf numFmtId="0" fontId="0" fillId="0" borderId="6" xfId="0" applyFill="1" applyBorder="1" applyAlignment="1">
      <alignment horizontal="left" vertical="center" wrapText="1"/>
    </xf>
    <xf numFmtId="0" fontId="0" fillId="0" borderId="0" xfId="0" applyAlignment="1">
      <alignment horizontal="left"/>
    </xf>
    <xf numFmtId="0" fontId="4" fillId="0" borderId="32" xfId="0" applyFont="1" applyBorder="1" applyAlignment="1">
      <alignment horizontal="center"/>
    </xf>
    <xf numFmtId="0" fontId="4" fillId="0" borderId="28" xfId="0" applyFont="1" applyBorder="1" applyAlignment="1">
      <alignment horizontal="center"/>
    </xf>
    <xf numFmtId="0" fontId="4" fillId="0" borderId="28" xfId="0" applyFont="1" applyBorder="1" applyAlignment="1">
      <alignment horizontal="center" wrapText="1"/>
    </xf>
    <xf numFmtId="0" fontId="4" fillId="0" borderId="4" xfId="0" applyFont="1" applyBorder="1" applyAlignment="1">
      <alignment horizontal="center"/>
    </xf>
    <xf numFmtId="2" fontId="4" fillId="0" borderId="31" xfId="0" applyNumberFormat="1" applyFont="1" applyBorder="1" applyAlignment="1">
      <alignment horizontal="center"/>
    </xf>
    <xf numFmtId="0" fontId="4" fillId="0" borderId="2" xfId="0" applyFont="1" applyBorder="1" applyAlignment="1">
      <alignment horizontal="center"/>
    </xf>
    <xf numFmtId="0" fontId="0" fillId="0" borderId="31" xfId="0" applyBorder="1" applyAlignment="1">
      <alignment horizontal="center"/>
    </xf>
    <xf numFmtId="0" fontId="0" fillId="0" borderId="31" xfId="0" applyBorder="1" applyAlignment="1"/>
    <xf numFmtId="0" fontId="0" fillId="0" borderId="30" xfId="0" applyBorder="1" applyAlignment="1"/>
    <xf numFmtId="0" fontId="0" fillId="0" borderId="32" xfId="0" applyBorder="1" applyAlignment="1">
      <alignment wrapText="1"/>
    </xf>
    <xf numFmtId="0" fontId="0" fillId="0" borderId="28" xfId="0" applyBorder="1" applyAlignment="1">
      <alignment wrapText="1"/>
    </xf>
    <xf numFmtId="0" fontId="0" fillId="0" borderId="2" xfId="0" applyBorder="1" applyAlignment="1">
      <alignment wrapText="1"/>
    </xf>
    <xf numFmtId="0" fontId="4" fillId="0" borderId="32" xfId="0" applyFont="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xf>
    <xf numFmtId="0" fontId="11" fillId="0" borderId="0" xfId="0" applyFont="1" applyFill="1" applyBorder="1" applyAlignment="1"/>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0" fillId="4" borderId="36" xfId="0" applyFill="1" applyBorder="1" applyAlignment="1">
      <alignment horizontal="left" vertical="center"/>
    </xf>
    <xf numFmtId="0" fontId="0" fillId="4" borderId="37" xfId="0" applyFill="1" applyBorder="1" applyAlignment="1">
      <alignment horizontal="left" vertical="center"/>
    </xf>
    <xf numFmtId="0" fontId="0" fillId="4" borderId="38" xfId="0" applyFill="1" applyBorder="1" applyAlignment="1">
      <alignment horizontal="left"/>
    </xf>
    <xf numFmtId="0" fontId="11" fillId="0" borderId="47" xfId="0" applyFont="1" applyFill="1" applyBorder="1" applyAlignment="1"/>
    <xf numFmtId="0" fontId="0" fillId="0" borderId="47" xfId="0" applyBorder="1" applyAlignment="1"/>
    <xf numFmtId="0" fontId="13" fillId="7" borderId="52" xfId="0" applyFont="1" applyFill="1" applyBorder="1" applyAlignment="1">
      <alignment horizontal="center" vertical="top" wrapText="1"/>
    </xf>
    <xf numFmtId="0" fontId="13" fillId="7" borderId="55" xfId="0" applyFont="1" applyFill="1" applyBorder="1" applyAlignment="1">
      <alignment horizontal="center" vertical="top" wrapText="1"/>
    </xf>
    <xf numFmtId="1" fontId="4" fillId="0" borderId="77" xfId="0" applyNumberFormat="1" applyFont="1" applyBorder="1" applyAlignment="1">
      <alignment horizontal="center" wrapText="1"/>
    </xf>
    <xf numFmtId="0" fontId="4" fillId="0" borderId="16" xfId="0" applyFont="1" applyBorder="1" applyAlignment="1">
      <alignment horizontal="center" wrapText="1"/>
    </xf>
    <xf numFmtId="0" fontId="4" fillId="0" borderId="17" xfId="0" applyFont="1" applyBorder="1" applyAlignment="1">
      <alignment horizont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cellStyles>
  <dxfs count="16">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00B050"/>
        </patternFill>
      </fill>
    </dxf>
  </dxfs>
  <tableStyles count="0" defaultTableStyle="TableStyleMedium9" defaultPivotStyle="PivotStyleLight16"/>
  <colors>
    <mruColors>
      <color rgb="FFC6EFCE"/>
      <color rgb="FFA9E494"/>
      <color rgb="FFA9DA74"/>
      <color rgb="FF92E331"/>
      <color rgb="FFB1E395"/>
      <color rgb="FFBEE395"/>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Longitudinal Standards-Based Scores</a:t>
            </a:r>
          </a:p>
        </c:rich>
      </c:tx>
      <c:layout/>
      <c:overlay val="0"/>
    </c:title>
    <c:autoTitleDeleted val="0"/>
    <c:plotArea>
      <c:layout/>
      <c:lineChart>
        <c:grouping val="standard"/>
        <c:varyColors val="0"/>
        <c:ser>
          <c:idx val="0"/>
          <c:order val="0"/>
          <c:tx>
            <c:strRef>
              <c:f>StandardsBased!$B$15</c:f>
              <c:strCache>
                <c:ptCount val="1"/>
                <c:pt idx="0">
                  <c:v>Score</c:v>
                </c:pt>
              </c:strCache>
            </c:strRef>
          </c:tx>
          <c:marker>
            <c:symbol val="none"/>
          </c:marker>
          <c:cat>
            <c:numRef>
              <c:f>StandardsBased!$A$16:$A$22</c:f>
              <c:numCache>
                <c:formatCode>0.00</c:formatCode>
                <c:ptCount val="7"/>
                <c:pt idx="0">
                  <c:v>9.0500000000000007</c:v>
                </c:pt>
                <c:pt idx="1">
                  <c:v>9.15</c:v>
                </c:pt>
                <c:pt idx="2">
                  <c:v>9.25</c:v>
                </c:pt>
                <c:pt idx="3">
                  <c:v>10.06</c:v>
                </c:pt>
                <c:pt idx="4">
                  <c:v>10.15</c:v>
                </c:pt>
                <c:pt idx="5">
                  <c:v>10.27</c:v>
                </c:pt>
                <c:pt idx="6">
                  <c:v>10.3</c:v>
                </c:pt>
              </c:numCache>
            </c:numRef>
          </c:cat>
          <c:val>
            <c:numRef>
              <c:f>StandardsBased!$B$16:$B$22</c:f>
              <c:numCache>
                <c:formatCode>0.0</c:formatCode>
                <c:ptCount val="7"/>
                <c:pt idx="0">
                  <c:v>1.5</c:v>
                </c:pt>
                <c:pt idx="1">
                  <c:v>2</c:v>
                </c:pt>
                <c:pt idx="2">
                  <c:v>2</c:v>
                </c:pt>
                <c:pt idx="3">
                  <c:v>2.5</c:v>
                </c:pt>
                <c:pt idx="4">
                  <c:v>2</c:v>
                </c:pt>
                <c:pt idx="5">
                  <c:v>2</c:v>
                </c:pt>
                <c:pt idx="6">
                  <c:v>2.5</c:v>
                </c:pt>
              </c:numCache>
            </c:numRef>
          </c:val>
          <c:smooth val="0"/>
          <c:extLst>
            <c:ext xmlns:c16="http://schemas.microsoft.com/office/drawing/2014/chart" uri="{C3380CC4-5D6E-409C-BE32-E72D297353CC}">
              <c16:uniqueId val="{00000000-F956-4133-8F60-3C128724559E}"/>
            </c:ext>
          </c:extLst>
        </c:ser>
        <c:dLbls>
          <c:showLegendKey val="0"/>
          <c:showVal val="0"/>
          <c:showCatName val="0"/>
          <c:showSerName val="0"/>
          <c:showPercent val="0"/>
          <c:showBubbleSize val="0"/>
        </c:dLbls>
        <c:hiLowLines/>
        <c:smooth val="0"/>
        <c:axId val="112274048"/>
        <c:axId val="112292608"/>
      </c:lineChart>
      <c:catAx>
        <c:axId val="112274048"/>
        <c:scaling>
          <c:orientation val="minMax"/>
        </c:scaling>
        <c:delete val="0"/>
        <c:axPos val="b"/>
        <c:title>
          <c:tx>
            <c:rich>
              <a:bodyPr/>
              <a:lstStyle/>
              <a:p>
                <a:pPr>
                  <a:defRPr/>
                </a:pPr>
                <a:r>
                  <a:rPr lang="en-US"/>
                  <a:t>Date</a:t>
                </a:r>
              </a:p>
            </c:rich>
          </c:tx>
          <c:layout/>
          <c:overlay val="0"/>
        </c:title>
        <c:numFmt formatCode="0.00" sourceLinked="1"/>
        <c:majorTickMark val="none"/>
        <c:minorTickMark val="none"/>
        <c:tickLblPos val="nextTo"/>
        <c:crossAx val="112292608"/>
        <c:crosses val="autoZero"/>
        <c:auto val="1"/>
        <c:lblAlgn val="ctr"/>
        <c:lblOffset val="100"/>
        <c:noMultiLvlLbl val="0"/>
      </c:catAx>
      <c:valAx>
        <c:axId val="112292608"/>
        <c:scaling>
          <c:orientation val="minMax"/>
          <c:max val="4"/>
        </c:scaling>
        <c:delete val="0"/>
        <c:axPos val="l"/>
        <c:majorGridlines/>
        <c:title>
          <c:tx>
            <c:rich>
              <a:bodyPr/>
              <a:lstStyle/>
              <a:p>
                <a:pPr>
                  <a:defRPr/>
                </a:pPr>
                <a:r>
                  <a:rPr lang="en-US"/>
                  <a:t>Score</a:t>
                </a:r>
              </a:p>
            </c:rich>
          </c:tx>
          <c:layout/>
          <c:overlay val="0"/>
        </c:title>
        <c:numFmt formatCode="0.0" sourceLinked="1"/>
        <c:majorTickMark val="out"/>
        <c:minorTickMark val="none"/>
        <c:tickLblPos val="nextTo"/>
        <c:crossAx val="112274048"/>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Number of Task</a:t>
            </a:r>
            <a:r>
              <a:rPr lang="en-US" sz="1600" baseline="0"/>
              <a:t> </a:t>
            </a:r>
            <a:r>
              <a:rPr lang="en-US" sz="1600"/>
              <a:t>Engagements, by Date</a:t>
            </a:r>
          </a:p>
        </c:rich>
      </c:tx>
      <c:overlay val="0"/>
    </c:title>
    <c:autoTitleDeleted val="0"/>
    <c:plotArea>
      <c:layout/>
      <c:lineChart>
        <c:grouping val="standard"/>
        <c:varyColors val="0"/>
        <c:ser>
          <c:idx val="0"/>
          <c:order val="0"/>
          <c:tx>
            <c:strRef>
              <c:f>Observational!$F$5</c:f>
              <c:strCache>
                <c:ptCount val="1"/>
                <c:pt idx="0">
                  <c:v># Social Engagements</c:v>
                </c:pt>
              </c:strCache>
            </c:strRef>
          </c:tx>
          <c:marker>
            <c:symbol val="none"/>
          </c:marker>
          <c:cat>
            <c:numRef>
              <c:f>Observational!$C$6:$C$17</c:f>
              <c:numCache>
                <c:formatCode>0.00</c:formatCode>
                <c:ptCount val="12"/>
                <c:pt idx="0">
                  <c:v>9.0500000000000007</c:v>
                </c:pt>
                <c:pt idx="1">
                  <c:v>9.1</c:v>
                </c:pt>
                <c:pt idx="2">
                  <c:v>9.15</c:v>
                </c:pt>
                <c:pt idx="3">
                  <c:v>9.19</c:v>
                </c:pt>
                <c:pt idx="4">
                  <c:v>9.25</c:v>
                </c:pt>
                <c:pt idx="5">
                  <c:v>9.3000000000000007</c:v>
                </c:pt>
                <c:pt idx="6">
                  <c:v>10.06</c:v>
                </c:pt>
                <c:pt idx="7">
                  <c:v>10.1</c:v>
                </c:pt>
                <c:pt idx="8">
                  <c:v>10.15</c:v>
                </c:pt>
                <c:pt idx="9">
                  <c:v>10.199999999999999</c:v>
                </c:pt>
                <c:pt idx="10">
                  <c:v>10.27</c:v>
                </c:pt>
                <c:pt idx="11">
                  <c:v>10.3</c:v>
                </c:pt>
              </c:numCache>
            </c:numRef>
          </c:cat>
          <c:val>
            <c:numRef>
              <c:f>Observational!$F$6:$F$17</c:f>
              <c:numCache>
                <c:formatCode>General</c:formatCode>
                <c:ptCount val="12"/>
                <c:pt idx="0">
                  <c:v>0</c:v>
                </c:pt>
                <c:pt idx="1">
                  <c:v>2</c:v>
                </c:pt>
                <c:pt idx="2">
                  <c:v>1</c:v>
                </c:pt>
                <c:pt idx="3">
                  <c:v>2</c:v>
                </c:pt>
                <c:pt idx="4">
                  <c:v>4</c:v>
                </c:pt>
                <c:pt idx="5">
                  <c:v>2</c:v>
                </c:pt>
                <c:pt idx="6">
                  <c:v>5</c:v>
                </c:pt>
                <c:pt idx="7">
                  <c:v>4</c:v>
                </c:pt>
                <c:pt idx="8">
                  <c:v>6</c:v>
                </c:pt>
                <c:pt idx="9">
                  <c:v>3</c:v>
                </c:pt>
                <c:pt idx="10">
                  <c:v>2</c:v>
                </c:pt>
                <c:pt idx="11">
                  <c:v>4</c:v>
                </c:pt>
              </c:numCache>
            </c:numRef>
          </c:val>
          <c:smooth val="0"/>
          <c:extLst>
            <c:ext xmlns:c16="http://schemas.microsoft.com/office/drawing/2014/chart" uri="{C3380CC4-5D6E-409C-BE32-E72D297353CC}">
              <c16:uniqueId val="{00000000-4E6B-42CB-B942-48E6152766F2}"/>
            </c:ext>
          </c:extLst>
        </c:ser>
        <c:dLbls>
          <c:showLegendKey val="0"/>
          <c:showVal val="0"/>
          <c:showCatName val="0"/>
          <c:showSerName val="0"/>
          <c:showPercent val="0"/>
          <c:showBubbleSize val="0"/>
        </c:dLbls>
        <c:hiLowLines/>
        <c:smooth val="0"/>
        <c:axId val="110978560"/>
        <c:axId val="110980480"/>
      </c:lineChart>
      <c:catAx>
        <c:axId val="110978560"/>
        <c:scaling>
          <c:orientation val="minMax"/>
        </c:scaling>
        <c:delete val="0"/>
        <c:axPos val="b"/>
        <c:title>
          <c:tx>
            <c:rich>
              <a:bodyPr/>
              <a:lstStyle/>
              <a:p>
                <a:pPr>
                  <a:defRPr/>
                </a:pPr>
                <a:r>
                  <a:rPr lang="en-US"/>
                  <a:t>Date</a:t>
                </a:r>
              </a:p>
            </c:rich>
          </c:tx>
          <c:overlay val="0"/>
        </c:title>
        <c:numFmt formatCode="0.00" sourceLinked="1"/>
        <c:majorTickMark val="none"/>
        <c:minorTickMark val="none"/>
        <c:tickLblPos val="nextTo"/>
        <c:crossAx val="110980480"/>
        <c:crosses val="autoZero"/>
        <c:auto val="1"/>
        <c:lblAlgn val="ctr"/>
        <c:lblOffset val="100"/>
        <c:noMultiLvlLbl val="0"/>
      </c:catAx>
      <c:valAx>
        <c:axId val="110980480"/>
        <c:scaling>
          <c:orientation val="minMax"/>
        </c:scaling>
        <c:delete val="0"/>
        <c:axPos val="l"/>
        <c:majorGridlines/>
        <c:title>
          <c:tx>
            <c:rich>
              <a:bodyPr/>
              <a:lstStyle/>
              <a:p>
                <a:pPr>
                  <a:defRPr/>
                </a:pPr>
                <a:r>
                  <a:rPr lang="en-US"/>
                  <a:t>Number of Engagements</a:t>
                </a:r>
              </a:p>
            </c:rich>
          </c:tx>
          <c:overlay val="0"/>
        </c:title>
        <c:numFmt formatCode="General" sourceLinked="1"/>
        <c:majorTickMark val="out"/>
        <c:minorTickMark val="none"/>
        <c:tickLblPos val="nextTo"/>
        <c:crossAx val="110978560"/>
        <c:crosses val="autoZero"/>
        <c:crossBetween val="between"/>
      </c:valAx>
    </c:plotArea>
    <c:plotVisOnly val="1"/>
    <c:dispBlanksAs val="gap"/>
    <c:showDLblsOverMax val="0"/>
  </c:chart>
  <c:printSettings>
    <c:headerFooter/>
    <c:pageMargins b="0.75000000000000133" l="0.70000000000000129" r="0.70000000000000129" t="0.75000000000000133" header="0.30000000000000016" footer="0.30000000000000016"/>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485775</xdr:colOff>
          <xdr:row>10</xdr:row>
          <xdr:rowOff>104775</xdr:rowOff>
        </xdr:from>
        <xdr:to>
          <xdr:col>6</xdr:col>
          <xdr:colOff>0</xdr:colOff>
          <xdr:row>13</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371475</xdr:colOff>
      <xdr:row>0</xdr:row>
      <xdr:rowOff>180975</xdr:rowOff>
    </xdr:from>
    <xdr:to>
      <xdr:col>7</xdr:col>
      <xdr:colOff>3492500</xdr:colOff>
      <xdr:row>6</xdr:row>
      <xdr:rowOff>4772</xdr:rowOff>
    </xdr:to>
    <xdr:pic>
      <xdr:nvPicPr>
        <xdr:cNvPr id="2" name="Picture 1"/>
        <xdr:cNvPicPr/>
      </xdr:nvPicPr>
      <xdr:blipFill>
        <a:blip xmlns:r="http://schemas.openxmlformats.org/officeDocument/2006/relationships" r:embed="rId1" cstate="print"/>
        <a:srcRect/>
        <a:stretch>
          <a:fillRect/>
        </a:stretch>
      </xdr:blipFill>
      <xdr:spPr bwMode="auto">
        <a:xfrm>
          <a:off x="4867275" y="180975"/>
          <a:ext cx="5095875" cy="1525597"/>
        </a:xfrm>
        <a:prstGeom prst="rect">
          <a:avLst/>
        </a:prstGeom>
        <a:noFill/>
        <a:ln w="9525">
          <a:noFill/>
          <a:miter lim="800000"/>
          <a:headEnd/>
          <a:tailEnd/>
        </a:ln>
      </xdr:spPr>
    </xdr:pic>
    <xdr:clientData/>
  </xdr:twoCellAnchor>
  <xdr:twoCellAnchor>
    <xdr:from>
      <xdr:col>0</xdr:col>
      <xdr:colOff>288925</xdr:colOff>
      <xdr:row>22</xdr:row>
      <xdr:rowOff>428625</xdr:rowOff>
    </xdr:from>
    <xdr:to>
      <xdr:col>2</xdr:col>
      <xdr:colOff>4025900</xdr:colOff>
      <xdr:row>31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2</xdr:row>
      <xdr:rowOff>57150</xdr:rowOff>
    </xdr:from>
    <xdr:to>
      <xdr:col>14</xdr:col>
      <xdr:colOff>533400</xdr:colOff>
      <xdr:row>16</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3</xdr:col>
          <xdr:colOff>295275</xdr:colOff>
          <xdr:row>20</xdr:row>
          <xdr:rowOff>76200</xdr:rowOff>
        </xdr:to>
        <xdr:sp macro="" textlink="">
          <xdr:nvSpPr>
            <xdr:cNvPr id="20481" name="Object 1" hidden="1">
              <a:extLst>
                <a:ext uri="{63B3BB69-23CF-44E3-9099-C40C66FF867C}">
                  <a14:compatExt spid="_x0000_s20481"/>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7</xdr:col>
          <xdr:colOff>161925</xdr:colOff>
          <xdr:row>16</xdr:row>
          <xdr:rowOff>95250</xdr:rowOff>
        </xdr:to>
        <xdr:sp macro="" textlink="">
          <xdr:nvSpPr>
            <xdr:cNvPr id="20482" name="Object 2" hidden="1">
              <a:extLst>
                <a:ext uri="{63B3BB69-23CF-44E3-9099-C40C66FF867C}">
                  <a14:compatExt spid="_x0000_s20482"/>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http://www.nwlink.com/~donclark/hrd/bloom.html"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4.xml"/><Relationship Id="rId1" Type="http://schemas.openxmlformats.org/officeDocument/2006/relationships/hyperlink" Target="http://www.nationsreportcard.gov/reading_math_2013/" TargetMode="External"/><Relationship Id="rId6" Type="http://schemas.openxmlformats.org/officeDocument/2006/relationships/package" Target="../embeddings/Microsoft_Word_Document1.docx"/><Relationship Id="rId5" Type="http://schemas.openxmlformats.org/officeDocument/2006/relationships/image" Target="../media/image3.emf"/><Relationship Id="rId4" Type="http://schemas.openxmlformats.org/officeDocument/2006/relationships/package" Target="../embeddings/Microsoft_Word_Document.docx"/></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150" zoomScaleNormal="150" zoomScalePageLayoutView="150" workbookViewId="0">
      <selection activeCell="C13" sqref="C13"/>
    </sheetView>
  </sheetViews>
  <sheetFormatPr defaultColWidth="8.85546875" defaultRowHeight="15" x14ac:dyDescent="0.25"/>
  <cols>
    <col min="1" max="1" width="8.42578125" customWidth="1"/>
    <col min="2" max="2" width="9.140625" customWidth="1"/>
    <col min="3" max="3" width="62.85546875" customWidth="1"/>
    <col min="4" max="4" width="71.42578125" customWidth="1"/>
  </cols>
  <sheetData>
    <row r="1" spans="1:8" x14ac:dyDescent="0.25">
      <c r="A1" s="246" t="s">
        <v>144</v>
      </c>
      <c r="B1" s="247"/>
      <c r="C1" s="247"/>
      <c r="D1" s="248"/>
      <c r="H1" t="s">
        <v>123</v>
      </c>
    </row>
    <row r="2" spans="1:8" x14ac:dyDescent="0.25">
      <c r="A2" s="83" t="s">
        <v>145</v>
      </c>
      <c r="B2" s="83" t="s">
        <v>142</v>
      </c>
      <c r="C2" s="83" t="s">
        <v>143</v>
      </c>
      <c r="D2" s="83" t="s">
        <v>123</v>
      </c>
    </row>
    <row r="3" spans="1:8" ht="15" customHeight="1" x14ac:dyDescent="0.25">
      <c r="A3" s="241" t="s">
        <v>109</v>
      </c>
      <c r="B3" s="244" t="s">
        <v>138</v>
      </c>
      <c r="C3" s="59" t="s">
        <v>124</v>
      </c>
      <c r="D3" s="59" t="s">
        <v>531</v>
      </c>
    </row>
    <row r="4" spans="1:8" x14ac:dyDescent="0.25">
      <c r="A4" s="242"/>
      <c r="B4" s="245"/>
      <c r="C4" s="37" t="s">
        <v>125</v>
      </c>
      <c r="D4" s="37" t="s">
        <v>126</v>
      </c>
    </row>
    <row r="5" spans="1:8" x14ac:dyDescent="0.25">
      <c r="A5" s="242"/>
      <c r="B5" s="244" t="s">
        <v>139</v>
      </c>
      <c r="C5" s="59" t="s">
        <v>140</v>
      </c>
      <c r="D5" s="59" t="s">
        <v>533</v>
      </c>
    </row>
    <row r="6" spans="1:8" x14ac:dyDescent="0.25">
      <c r="A6" s="242"/>
      <c r="B6" s="245"/>
      <c r="C6" s="37" t="s">
        <v>141</v>
      </c>
      <c r="D6" s="37" t="s">
        <v>534</v>
      </c>
    </row>
    <row r="7" spans="1:8" ht="9" customHeight="1" x14ac:dyDescent="0.25">
      <c r="A7" s="243"/>
      <c r="B7" s="82"/>
      <c r="C7" s="82"/>
      <c r="D7" s="84"/>
    </row>
    <row r="8" spans="1:8" ht="15" customHeight="1" x14ac:dyDescent="0.25">
      <c r="A8" s="241" t="s">
        <v>127</v>
      </c>
      <c r="B8" s="244" t="s">
        <v>138</v>
      </c>
      <c r="C8" s="59" t="s">
        <v>129</v>
      </c>
      <c r="D8" s="59" t="s">
        <v>130</v>
      </c>
    </row>
    <row r="9" spans="1:8" x14ac:dyDescent="0.25">
      <c r="A9" s="242"/>
      <c r="B9" s="245"/>
      <c r="C9" s="37" t="s">
        <v>532</v>
      </c>
      <c r="D9" s="37" t="s">
        <v>151</v>
      </c>
    </row>
    <row r="10" spans="1:8" x14ac:dyDescent="0.25">
      <c r="A10" s="242"/>
      <c r="B10" s="244" t="s">
        <v>139</v>
      </c>
      <c r="C10" s="59" t="s">
        <v>128</v>
      </c>
      <c r="D10" s="59" t="s">
        <v>168</v>
      </c>
    </row>
    <row r="11" spans="1:8" x14ac:dyDescent="0.25">
      <c r="A11" s="242"/>
      <c r="B11" s="245"/>
      <c r="C11" s="37" t="s">
        <v>166</v>
      </c>
      <c r="D11" s="37" t="s">
        <v>167</v>
      </c>
    </row>
    <row r="12" spans="1:8" ht="9" customHeight="1" x14ac:dyDescent="0.25">
      <c r="A12" s="243"/>
      <c r="B12" s="82"/>
      <c r="C12" s="82"/>
      <c r="D12" s="84"/>
    </row>
    <row r="13" spans="1:8" x14ac:dyDescent="0.25">
      <c r="A13" s="241" t="s">
        <v>110</v>
      </c>
      <c r="B13" s="244" t="s">
        <v>138</v>
      </c>
      <c r="C13" s="59" t="s">
        <v>132</v>
      </c>
      <c r="D13" s="59" t="s">
        <v>147</v>
      </c>
    </row>
    <row r="14" spans="1:8" x14ac:dyDescent="0.25">
      <c r="A14" s="242"/>
      <c r="B14" s="245"/>
      <c r="C14" s="37" t="s">
        <v>131</v>
      </c>
      <c r="D14" s="37" t="s">
        <v>146</v>
      </c>
    </row>
    <row r="15" spans="1:8" x14ac:dyDescent="0.25">
      <c r="A15" s="242"/>
      <c r="B15" s="244" t="s">
        <v>139</v>
      </c>
      <c r="C15" s="59" t="s">
        <v>148</v>
      </c>
      <c r="D15" s="59" t="s">
        <v>152</v>
      </c>
    </row>
    <row r="16" spans="1:8" x14ac:dyDescent="0.25">
      <c r="A16" s="242"/>
      <c r="B16" s="245"/>
      <c r="C16" s="37" t="s">
        <v>149</v>
      </c>
      <c r="D16" s="37" t="s">
        <v>153</v>
      </c>
    </row>
    <row r="17" spans="1:10" ht="9" customHeight="1" x14ac:dyDescent="0.25">
      <c r="A17" s="243"/>
      <c r="B17" s="82"/>
      <c r="C17" s="82"/>
      <c r="D17" s="84"/>
    </row>
    <row r="18" spans="1:10" x14ac:dyDescent="0.25">
      <c r="A18" s="241" t="s">
        <v>111</v>
      </c>
      <c r="B18" s="244" t="s">
        <v>138</v>
      </c>
      <c r="C18" s="59" t="s">
        <v>133</v>
      </c>
      <c r="D18" s="59" t="s">
        <v>535</v>
      </c>
    </row>
    <row r="19" spans="1:10" x14ac:dyDescent="0.25">
      <c r="A19" s="242"/>
      <c r="B19" s="245"/>
      <c r="C19" s="203" t="s">
        <v>134</v>
      </c>
      <c r="D19" s="37" t="s">
        <v>150</v>
      </c>
    </row>
    <row r="20" spans="1:10" x14ac:dyDescent="0.25">
      <c r="A20" s="242"/>
      <c r="B20" s="244" t="s">
        <v>139</v>
      </c>
      <c r="C20" s="59" t="s">
        <v>154</v>
      </c>
      <c r="D20" s="59" t="s">
        <v>157</v>
      </c>
    </row>
    <row r="21" spans="1:10" x14ac:dyDescent="0.25">
      <c r="A21" s="242"/>
      <c r="B21" s="245"/>
      <c r="C21" s="37" t="s">
        <v>155</v>
      </c>
      <c r="D21" s="37" t="s">
        <v>156</v>
      </c>
    </row>
    <row r="22" spans="1:10" ht="9" customHeight="1" x14ac:dyDescent="0.25">
      <c r="A22" s="243"/>
      <c r="B22" s="82"/>
      <c r="C22" s="82"/>
      <c r="D22" s="84"/>
    </row>
    <row r="23" spans="1:10" x14ac:dyDescent="0.25">
      <c r="A23" s="241" t="s">
        <v>112</v>
      </c>
      <c r="B23" s="244" t="s">
        <v>138</v>
      </c>
      <c r="C23" s="59" t="s">
        <v>159</v>
      </c>
      <c r="D23" s="59" t="s">
        <v>536</v>
      </c>
    </row>
    <row r="24" spans="1:10" x14ac:dyDescent="0.25">
      <c r="A24" s="242"/>
      <c r="B24" s="245"/>
      <c r="C24" s="37" t="s">
        <v>160</v>
      </c>
      <c r="D24" s="37" t="s">
        <v>161</v>
      </c>
    </row>
    <row r="25" spans="1:10" x14ac:dyDescent="0.25">
      <c r="A25" s="242"/>
      <c r="B25" s="244" t="s">
        <v>139</v>
      </c>
      <c r="C25" s="59" t="s">
        <v>539</v>
      </c>
      <c r="D25" s="59" t="s">
        <v>537</v>
      </c>
    </row>
    <row r="26" spans="1:10" x14ac:dyDescent="0.25">
      <c r="A26" s="242"/>
      <c r="B26" s="245"/>
      <c r="C26" s="37" t="s">
        <v>158</v>
      </c>
      <c r="D26" s="37" t="s">
        <v>538</v>
      </c>
    </row>
    <row r="27" spans="1:10" ht="9" customHeight="1" x14ac:dyDescent="0.25">
      <c r="A27" s="243"/>
      <c r="B27" s="82"/>
      <c r="C27" s="82"/>
      <c r="D27" s="84"/>
    </row>
    <row r="28" spans="1:10" x14ac:dyDescent="0.25">
      <c r="A28" s="241" t="s">
        <v>113</v>
      </c>
      <c r="B28" s="244" t="s">
        <v>138</v>
      </c>
      <c r="C28" s="59" t="s">
        <v>162</v>
      </c>
      <c r="D28" s="59" t="s">
        <v>540</v>
      </c>
    </row>
    <row r="29" spans="1:10" x14ac:dyDescent="0.25">
      <c r="A29" s="242"/>
      <c r="B29" s="245"/>
      <c r="C29" s="203" t="s">
        <v>136</v>
      </c>
      <c r="D29" s="37" t="s">
        <v>163</v>
      </c>
      <c r="J29" t="s">
        <v>137</v>
      </c>
    </row>
    <row r="30" spans="1:10" x14ac:dyDescent="0.25">
      <c r="A30" s="242"/>
      <c r="B30" s="244" t="s">
        <v>139</v>
      </c>
      <c r="C30" s="59" t="s">
        <v>135</v>
      </c>
      <c r="D30" s="59" t="s">
        <v>541</v>
      </c>
    </row>
    <row r="31" spans="1:10" x14ac:dyDescent="0.25">
      <c r="A31" s="242"/>
      <c r="B31" s="245"/>
      <c r="C31" s="37" t="s">
        <v>164</v>
      </c>
      <c r="D31" s="37" t="s">
        <v>165</v>
      </c>
    </row>
    <row r="32" spans="1:10" ht="9" customHeight="1" x14ac:dyDescent="0.25">
      <c r="A32" s="243"/>
      <c r="B32" s="82"/>
      <c r="C32" s="82"/>
      <c r="D32" s="84"/>
    </row>
  </sheetData>
  <mergeCells count="19">
    <mergeCell ref="A13:A17"/>
    <mergeCell ref="B13:B14"/>
    <mergeCell ref="B15:B16"/>
    <mergeCell ref="A1:D1"/>
    <mergeCell ref="A18:A22"/>
    <mergeCell ref="B18:B19"/>
    <mergeCell ref="B20:B21"/>
    <mergeCell ref="B3:B4"/>
    <mergeCell ref="A3:A7"/>
    <mergeCell ref="B8:B9"/>
    <mergeCell ref="B10:B11"/>
    <mergeCell ref="A8:A12"/>
    <mergeCell ref="B5:B6"/>
    <mergeCell ref="A23:A27"/>
    <mergeCell ref="A28:A32"/>
    <mergeCell ref="B23:B24"/>
    <mergeCell ref="B25:B26"/>
    <mergeCell ref="B28:B29"/>
    <mergeCell ref="B30:B3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tabSelected="1" topLeftCell="A15" zoomScale="46" zoomScaleNormal="46" zoomScalePageLayoutView="150" workbookViewId="0">
      <selection activeCell="H77" sqref="H77"/>
    </sheetView>
  </sheetViews>
  <sheetFormatPr defaultColWidth="8.85546875" defaultRowHeight="15" x14ac:dyDescent="0.25"/>
  <cols>
    <col min="1" max="1" width="8.28515625" bestFit="1" customWidth="1"/>
    <col min="2" max="2" width="11.140625" bestFit="1" customWidth="1"/>
    <col min="3" max="3" width="53.42578125" customWidth="1"/>
    <col min="4" max="4" width="4.42578125" bestFit="1" customWidth="1"/>
    <col min="5" max="5" width="5.85546875" bestFit="1" customWidth="1"/>
    <col min="6" max="6" width="11.140625" bestFit="1" customWidth="1"/>
    <col min="7" max="7" width="11.140625" customWidth="1"/>
    <col min="8" max="8" width="52.42578125" customWidth="1"/>
    <col min="9" max="9" width="8.28515625" bestFit="1" customWidth="1"/>
    <col min="11" max="11" width="13.42578125" customWidth="1"/>
    <col min="12" max="15" width="7.28515625" customWidth="1"/>
    <col min="16" max="17" width="7.28515625" hidden="1" customWidth="1"/>
    <col min="18" max="18" width="7.28515625" customWidth="1"/>
  </cols>
  <sheetData>
    <row r="1" spans="1:8" x14ac:dyDescent="0.25">
      <c r="A1" s="303" t="s">
        <v>485</v>
      </c>
      <c r="B1" s="303"/>
      <c r="C1" s="303"/>
    </row>
    <row r="2" spans="1:8" x14ac:dyDescent="0.25">
      <c r="A2" s="1" t="s">
        <v>8</v>
      </c>
      <c r="B2" s="1" t="s">
        <v>472</v>
      </c>
      <c r="C2" s="1" t="s">
        <v>479</v>
      </c>
    </row>
    <row r="3" spans="1:8" ht="30" x14ac:dyDescent="0.25">
      <c r="A3" s="185">
        <v>0</v>
      </c>
      <c r="B3" s="188" t="s">
        <v>473</v>
      </c>
      <c r="C3" s="188" t="s">
        <v>480</v>
      </c>
    </row>
    <row r="4" spans="1:8" x14ac:dyDescent="0.25">
      <c r="A4" s="189">
        <v>1</v>
      </c>
      <c r="B4" s="188" t="s">
        <v>474</v>
      </c>
      <c r="C4" s="188" t="s">
        <v>481</v>
      </c>
    </row>
    <row r="5" spans="1:8" ht="30" x14ac:dyDescent="0.25">
      <c r="A5" s="190">
        <v>2</v>
      </c>
      <c r="B5" s="188" t="s">
        <v>475</v>
      </c>
      <c r="C5" s="188" t="s">
        <v>482</v>
      </c>
    </row>
    <row r="6" spans="1:8" ht="30" x14ac:dyDescent="0.25">
      <c r="A6" s="191">
        <v>3</v>
      </c>
      <c r="B6" s="188" t="s">
        <v>478</v>
      </c>
      <c r="C6" s="188" t="s">
        <v>483</v>
      </c>
    </row>
    <row r="7" spans="1:8" ht="30" x14ac:dyDescent="0.25">
      <c r="A7" s="192">
        <v>4</v>
      </c>
      <c r="B7" s="188" t="s">
        <v>445</v>
      </c>
      <c r="C7" s="188" t="s">
        <v>484</v>
      </c>
    </row>
    <row r="8" spans="1:8" x14ac:dyDescent="0.25">
      <c r="A8" s="192"/>
      <c r="B8" s="188"/>
      <c r="C8" s="188"/>
    </row>
    <row r="9" spans="1:8" x14ac:dyDescent="0.25">
      <c r="A9" s="34" t="s">
        <v>8</v>
      </c>
      <c r="B9" s="34" t="s">
        <v>472</v>
      </c>
      <c r="C9" s="34" t="s">
        <v>487</v>
      </c>
      <c r="E9" s="34" t="s">
        <v>8</v>
      </c>
      <c r="F9" s="34" t="s">
        <v>472</v>
      </c>
      <c r="G9" s="34" t="s">
        <v>486</v>
      </c>
      <c r="H9" s="34" t="s">
        <v>487</v>
      </c>
    </row>
    <row r="10" spans="1:8" ht="45" x14ac:dyDescent="0.25">
      <c r="A10" s="185">
        <v>0</v>
      </c>
      <c r="B10" s="193" t="s">
        <v>473</v>
      </c>
      <c r="C10" s="193" t="s">
        <v>489</v>
      </c>
      <c r="E10" s="185">
        <v>0</v>
      </c>
      <c r="F10" s="193" t="s">
        <v>473</v>
      </c>
      <c r="G10" s="193" t="s">
        <v>488</v>
      </c>
      <c r="H10" s="193" t="s">
        <v>489</v>
      </c>
    </row>
    <row r="11" spans="1:8" ht="30" x14ac:dyDescent="0.25">
      <c r="A11" s="189">
        <v>1</v>
      </c>
      <c r="B11" s="193" t="s">
        <v>474</v>
      </c>
      <c r="C11" s="193" t="s">
        <v>491</v>
      </c>
      <c r="E11" s="189">
        <v>1</v>
      </c>
      <c r="F11" s="193" t="s">
        <v>474</v>
      </c>
      <c r="G11" s="193" t="s">
        <v>490</v>
      </c>
      <c r="H11" s="193" t="s">
        <v>491</v>
      </c>
    </row>
    <row r="12" spans="1:8" ht="30" x14ac:dyDescent="0.25">
      <c r="A12" s="190">
        <v>2</v>
      </c>
      <c r="B12" s="193" t="s">
        <v>475</v>
      </c>
      <c r="C12" s="193" t="s">
        <v>493</v>
      </c>
      <c r="E12" s="190">
        <v>2</v>
      </c>
      <c r="F12" s="193" t="s">
        <v>475</v>
      </c>
      <c r="G12" s="193" t="s">
        <v>492</v>
      </c>
      <c r="H12" s="193" t="s">
        <v>493</v>
      </c>
    </row>
    <row r="13" spans="1:8" ht="45" x14ac:dyDescent="0.25">
      <c r="A13" s="194">
        <v>3</v>
      </c>
      <c r="B13" s="193" t="s">
        <v>476</v>
      </c>
      <c r="C13" s="193" t="s">
        <v>495</v>
      </c>
      <c r="E13" s="194">
        <v>3</v>
      </c>
      <c r="F13" s="193" t="s">
        <v>476</v>
      </c>
      <c r="G13" s="193" t="s">
        <v>494</v>
      </c>
      <c r="H13" s="193" t="s">
        <v>495</v>
      </c>
    </row>
    <row r="14" spans="1:8" ht="45" x14ac:dyDescent="0.25">
      <c r="A14" s="192">
        <v>4</v>
      </c>
      <c r="B14" s="195" t="s">
        <v>477</v>
      </c>
      <c r="C14" s="195" t="s">
        <v>497</v>
      </c>
      <c r="E14" s="192">
        <v>4</v>
      </c>
      <c r="F14" s="195" t="s">
        <v>477</v>
      </c>
      <c r="G14" s="195" t="s">
        <v>496</v>
      </c>
      <c r="H14" s="195" t="s">
        <v>497</v>
      </c>
    </row>
    <row r="15" spans="1:8" x14ac:dyDescent="0.25">
      <c r="A15" t="s">
        <v>507</v>
      </c>
      <c r="B15" s="196" t="s">
        <v>8</v>
      </c>
    </row>
    <row r="16" spans="1:8" x14ac:dyDescent="0.25">
      <c r="A16" s="14">
        <v>9.0500000000000007</v>
      </c>
      <c r="B16" s="197">
        <v>1.5</v>
      </c>
    </row>
    <row r="17" spans="1:19" x14ac:dyDescent="0.25">
      <c r="A17" s="14">
        <v>9.15</v>
      </c>
      <c r="B17" s="197">
        <v>2</v>
      </c>
    </row>
    <row r="18" spans="1:19" x14ac:dyDescent="0.25">
      <c r="A18" s="14">
        <v>9.25</v>
      </c>
      <c r="B18" s="197">
        <v>2</v>
      </c>
    </row>
    <row r="19" spans="1:19" x14ac:dyDescent="0.25">
      <c r="A19" s="14">
        <v>10.06</v>
      </c>
      <c r="B19" s="197">
        <v>2.5</v>
      </c>
    </row>
    <row r="20" spans="1:19" x14ac:dyDescent="0.25">
      <c r="A20" s="14">
        <v>10.15</v>
      </c>
      <c r="B20" s="197">
        <v>2</v>
      </c>
    </row>
    <row r="21" spans="1:19" x14ac:dyDescent="0.25">
      <c r="A21" s="14">
        <v>10.27</v>
      </c>
      <c r="B21" s="197">
        <v>2</v>
      </c>
    </row>
    <row r="22" spans="1:19" x14ac:dyDescent="0.25">
      <c r="A22" s="14">
        <v>10.3</v>
      </c>
      <c r="B22" s="197">
        <v>2.5</v>
      </c>
      <c r="F22" s="34" t="s">
        <v>8</v>
      </c>
      <c r="G22" s="34" t="s">
        <v>472</v>
      </c>
      <c r="H22" s="34" t="s">
        <v>487</v>
      </c>
    </row>
    <row r="23" spans="1:19" ht="45" x14ac:dyDescent="0.25">
      <c r="F23" s="185">
        <v>0</v>
      </c>
      <c r="G23" s="193" t="s">
        <v>473</v>
      </c>
      <c r="H23" s="193" t="s">
        <v>498</v>
      </c>
    </row>
    <row r="24" spans="1:19" ht="30" x14ac:dyDescent="0.25">
      <c r="F24" s="189">
        <v>1</v>
      </c>
      <c r="G24" s="193" t="s">
        <v>474</v>
      </c>
      <c r="H24" s="193" t="s">
        <v>499</v>
      </c>
    </row>
    <row r="25" spans="1:19" ht="30" x14ac:dyDescent="0.25">
      <c r="F25" s="190">
        <v>2</v>
      </c>
      <c r="G25" s="193" t="s">
        <v>475</v>
      </c>
      <c r="H25" s="193" t="s">
        <v>500</v>
      </c>
    </row>
    <row r="26" spans="1:19" ht="45" x14ac:dyDescent="0.25">
      <c r="F26" s="194">
        <v>3</v>
      </c>
      <c r="G26" s="193" t="s">
        <v>476</v>
      </c>
      <c r="H26" s="193" t="s">
        <v>501</v>
      </c>
    </row>
    <row r="27" spans="1:19" ht="45" x14ac:dyDescent="0.25">
      <c r="F27" s="192">
        <v>4</v>
      </c>
      <c r="G27" s="195" t="s">
        <v>477</v>
      </c>
      <c r="H27" s="195" t="s">
        <v>502</v>
      </c>
    </row>
    <row r="28" spans="1:19" ht="15.75" thickBot="1" x14ac:dyDescent="0.3"/>
    <row r="29" spans="1:19" ht="33.75" customHeight="1" thickBot="1" x14ac:dyDescent="0.3">
      <c r="K29" s="352" t="s">
        <v>503</v>
      </c>
      <c r="L29" s="353"/>
      <c r="M29" s="353"/>
      <c r="N29" s="353"/>
      <c r="O29" s="353"/>
      <c r="P29" s="353"/>
      <c r="Q29" s="353"/>
      <c r="R29" s="353"/>
      <c r="S29" s="354"/>
    </row>
    <row r="30" spans="1:19" x14ac:dyDescent="0.25">
      <c r="K30" s="306" t="s">
        <v>508</v>
      </c>
      <c r="L30" s="304" t="s">
        <v>577</v>
      </c>
      <c r="M30" s="305"/>
      <c r="N30" s="305"/>
      <c r="O30" s="305"/>
      <c r="P30" s="235"/>
      <c r="Q30" s="236"/>
      <c r="R30" s="308" t="s">
        <v>2</v>
      </c>
      <c r="S30" s="309" t="s">
        <v>506</v>
      </c>
    </row>
    <row r="31" spans="1:19" ht="15.75" thickBot="1" x14ac:dyDescent="0.3">
      <c r="K31" s="307"/>
      <c r="L31" s="234">
        <v>1</v>
      </c>
      <c r="M31" s="229">
        <v>2</v>
      </c>
      <c r="N31" s="229">
        <v>3</v>
      </c>
      <c r="O31" s="229">
        <v>4</v>
      </c>
      <c r="P31" s="223" t="s">
        <v>504</v>
      </c>
      <c r="Q31" s="237" t="s">
        <v>505</v>
      </c>
      <c r="R31" s="307"/>
      <c r="S31" s="310"/>
    </row>
    <row r="32" spans="1:19" x14ac:dyDescent="0.25">
      <c r="K32" s="227">
        <v>534394</v>
      </c>
      <c r="L32" s="228">
        <v>1</v>
      </c>
      <c r="M32" s="228">
        <v>0</v>
      </c>
      <c r="N32" s="228">
        <v>0</v>
      </c>
      <c r="O32" s="228">
        <v>0</v>
      </c>
      <c r="P32" s="225">
        <v>1</v>
      </c>
      <c r="Q32" s="225">
        <v>0</v>
      </c>
      <c r="R32" s="228">
        <v>0</v>
      </c>
      <c r="S32" s="230">
        <v>0.33333333333333331</v>
      </c>
    </row>
    <row r="33" spans="11:19" x14ac:dyDescent="0.25">
      <c r="K33" s="224">
        <v>293547</v>
      </c>
      <c r="L33" s="225">
        <v>1</v>
      </c>
      <c r="M33" s="225">
        <v>0</v>
      </c>
      <c r="N33" s="225">
        <v>0</v>
      </c>
      <c r="O33" s="225">
        <v>0</v>
      </c>
      <c r="P33" s="225">
        <v>1</v>
      </c>
      <c r="Q33" s="225">
        <v>0</v>
      </c>
      <c r="R33" s="225">
        <v>0</v>
      </c>
      <c r="S33" s="226">
        <v>0.33333333333333331</v>
      </c>
    </row>
    <row r="34" spans="11:19" x14ac:dyDescent="0.25">
      <c r="K34" s="224">
        <v>1252655</v>
      </c>
      <c r="L34" s="225">
        <v>1</v>
      </c>
      <c r="M34" s="225">
        <v>2</v>
      </c>
      <c r="N34" s="225">
        <v>1</v>
      </c>
      <c r="O34" s="225">
        <v>0</v>
      </c>
      <c r="P34" s="225">
        <v>1</v>
      </c>
      <c r="Q34" s="225">
        <v>0</v>
      </c>
      <c r="R34" s="225">
        <v>1</v>
      </c>
      <c r="S34" s="226">
        <v>0.83333333333333337</v>
      </c>
    </row>
    <row r="35" spans="11:19" x14ac:dyDescent="0.25">
      <c r="K35" s="224">
        <v>388276</v>
      </c>
      <c r="L35" s="225">
        <v>1</v>
      </c>
      <c r="M35" s="225">
        <v>2</v>
      </c>
      <c r="N35" s="225">
        <v>0</v>
      </c>
      <c r="O35" s="225">
        <v>1</v>
      </c>
      <c r="P35" s="225">
        <v>1</v>
      </c>
      <c r="Q35" s="225">
        <v>1</v>
      </c>
      <c r="R35" s="225">
        <v>1</v>
      </c>
      <c r="S35" s="226">
        <v>1</v>
      </c>
    </row>
    <row r="36" spans="11:19" x14ac:dyDescent="0.25">
      <c r="K36" s="224">
        <v>2115124</v>
      </c>
      <c r="L36" s="225">
        <v>1</v>
      </c>
      <c r="M36" s="225">
        <v>1</v>
      </c>
      <c r="N36" s="225">
        <v>1</v>
      </c>
      <c r="O36" s="225">
        <v>2</v>
      </c>
      <c r="P36" s="225">
        <v>2</v>
      </c>
      <c r="Q36" s="225">
        <v>1</v>
      </c>
      <c r="R36" s="225">
        <v>1</v>
      </c>
      <c r="S36" s="226">
        <v>1.3333333333333333</v>
      </c>
    </row>
    <row r="37" spans="11:19" x14ac:dyDescent="0.25">
      <c r="K37" s="224">
        <v>1292850</v>
      </c>
      <c r="L37" s="225">
        <v>2</v>
      </c>
      <c r="M37" s="225">
        <v>0</v>
      </c>
      <c r="N37" s="225">
        <v>2</v>
      </c>
      <c r="O37" s="225">
        <v>2</v>
      </c>
      <c r="P37" s="225">
        <v>3</v>
      </c>
      <c r="Q37" s="225">
        <v>1</v>
      </c>
      <c r="R37" s="225">
        <v>1</v>
      </c>
      <c r="S37" s="226">
        <v>1.6666666666666667</v>
      </c>
    </row>
    <row r="38" spans="11:19" x14ac:dyDescent="0.25">
      <c r="K38" s="224">
        <v>1329593</v>
      </c>
      <c r="L38" s="225">
        <v>0</v>
      </c>
      <c r="M38" s="225">
        <v>2</v>
      </c>
      <c r="N38" s="225">
        <v>2</v>
      </c>
      <c r="O38" s="225">
        <v>2</v>
      </c>
      <c r="P38" s="225">
        <v>3</v>
      </c>
      <c r="Q38" s="225">
        <v>1</v>
      </c>
      <c r="R38" s="225">
        <v>1</v>
      </c>
      <c r="S38" s="226">
        <v>1.6666666666666667</v>
      </c>
    </row>
    <row r="39" spans="11:19" x14ac:dyDescent="0.25">
      <c r="K39" s="224">
        <v>1758944</v>
      </c>
      <c r="L39" s="225">
        <v>2</v>
      </c>
      <c r="M39" s="225">
        <v>0</v>
      </c>
      <c r="N39" s="225">
        <v>2</v>
      </c>
      <c r="O39" s="225">
        <v>3</v>
      </c>
      <c r="P39" s="225">
        <v>3</v>
      </c>
      <c r="Q39" s="225">
        <v>1</v>
      </c>
      <c r="R39" s="225">
        <v>1</v>
      </c>
      <c r="S39" s="226">
        <v>1.8333333333333333</v>
      </c>
    </row>
    <row r="40" spans="11:19" x14ac:dyDescent="0.25">
      <c r="K40" s="224">
        <v>1614445</v>
      </c>
      <c r="L40" s="225">
        <v>3</v>
      </c>
      <c r="M40" s="225">
        <v>2</v>
      </c>
      <c r="N40" s="225">
        <v>0</v>
      </c>
      <c r="O40" s="225">
        <v>3</v>
      </c>
      <c r="P40" s="225">
        <v>2</v>
      </c>
      <c r="Q40" s="225">
        <v>2</v>
      </c>
      <c r="R40" s="225">
        <v>1</v>
      </c>
      <c r="S40" s="226">
        <v>2</v>
      </c>
    </row>
    <row r="41" spans="11:19" x14ac:dyDescent="0.25">
      <c r="K41" s="224">
        <v>1630667</v>
      </c>
      <c r="L41" s="225">
        <v>2</v>
      </c>
      <c r="M41" s="225">
        <v>3</v>
      </c>
      <c r="N41" s="225">
        <v>1</v>
      </c>
      <c r="O41" s="225">
        <v>3</v>
      </c>
      <c r="P41" s="225">
        <v>2</v>
      </c>
      <c r="Q41" s="225">
        <v>2</v>
      </c>
      <c r="R41" s="225">
        <v>2</v>
      </c>
      <c r="S41" s="226">
        <v>2.1666666666666665</v>
      </c>
    </row>
    <row r="42" spans="11:19" x14ac:dyDescent="0.25">
      <c r="K42" s="224">
        <v>1388429</v>
      </c>
      <c r="L42" s="225">
        <v>2</v>
      </c>
      <c r="M42" s="225">
        <v>3</v>
      </c>
      <c r="N42" s="225">
        <v>2</v>
      </c>
      <c r="O42" s="225">
        <v>2</v>
      </c>
      <c r="P42" s="225">
        <v>2</v>
      </c>
      <c r="Q42" s="225">
        <v>2</v>
      </c>
      <c r="R42" s="225">
        <v>2</v>
      </c>
      <c r="S42" s="226">
        <v>2.1666666666666665</v>
      </c>
    </row>
    <row r="43" spans="11:19" x14ac:dyDescent="0.25">
      <c r="K43" s="224">
        <v>1336550</v>
      </c>
      <c r="L43" s="225">
        <v>3</v>
      </c>
      <c r="M43" s="225">
        <v>1</v>
      </c>
      <c r="N43" s="225">
        <v>4</v>
      </c>
      <c r="O43" s="225">
        <v>2</v>
      </c>
      <c r="P43" s="225">
        <v>3</v>
      </c>
      <c r="Q43" s="225">
        <v>3</v>
      </c>
      <c r="R43" s="225">
        <v>2</v>
      </c>
      <c r="S43" s="226">
        <v>2.6666666666666665</v>
      </c>
    </row>
    <row r="44" spans="11:19" x14ac:dyDescent="0.25">
      <c r="K44" s="224">
        <v>1472200</v>
      </c>
      <c r="L44" s="225">
        <v>3</v>
      </c>
      <c r="M44" s="225">
        <v>1</v>
      </c>
      <c r="N44" s="225">
        <v>3</v>
      </c>
      <c r="O44" s="225">
        <v>3</v>
      </c>
      <c r="P44" s="225">
        <v>4</v>
      </c>
      <c r="Q44" s="225">
        <v>2</v>
      </c>
      <c r="R44" s="225">
        <v>2</v>
      </c>
      <c r="S44" s="226">
        <v>2.6666666666666665</v>
      </c>
    </row>
    <row r="45" spans="11:19" x14ac:dyDescent="0.25">
      <c r="K45" s="224">
        <v>977960</v>
      </c>
      <c r="L45" s="225">
        <v>3</v>
      </c>
      <c r="M45" s="225">
        <v>3</v>
      </c>
      <c r="N45" s="225">
        <v>2</v>
      </c>
      <c r="O45" s="225">
        <v>3</v>
      </c>
      <c r="P45" s="225">
        <v>4</v>
      </c>
      <c r="Q45" s="225">
        <v>2</v>
      </c>
      <c r="R45" s="225">
        <v>2</v>
      </c>
      <c r="S45" s="226">
        <v>2.8333333333333335</v>
      </c>
    </row>
    <row r="46" spans="11:19" x14ac:dyDescent="0.25">
      <c r="K46" s="224">
        <v>1373000</v>
      </c>
      <c r="L46" s="225">
        <v>4</v>
      </c>
      <c r="M46" s="225">
        <v>3</v>
      </c>
      <c r="N46" s="225">
        <v>4</v>
      </c>
      <c r="O46" s="225">
        <v>0</v>
      </c>
      <c r="P46" s="225">
        <v>3</v>
      </c>
      <c r="Q46" s="225">
        <v>3</v>
      </c>
      <c r="R46" s="225">
        <v>3</v>
      </c>
      <c r="S46" s="226">
        <v>2.8333333333333335</v>
      </c>
    </row>
    <row r="47" spans="11:19" x14ac:dyDescent="0.25">
      <c r="K47" s="224">
        <v>1949798</v>
      </c>
      <c r="L47" s="225">
        <v>2</v>
      </c>
      <c r="M47" s="225">
        <v>3</v>
      </c>
      <c r="N47" s="225">
        <v>4</v>
      </c>
      <c r="O47" s="225">
        <v>3</v>
      </c>
      <c r="P47" s="225">
        <v>3</v>
      </c>
      <c r="Q47" s="225">
        <v>2</v>
      </c>
      <c r="R47" s="225">
        <v>3</v>
      </c>
      <c r="S47" s="226">
        <v>2.8333333333333335</v>
      </c>
    </row>
    <row r="48" spans="11:19" x14ac:dyDescent="0.25">
      <c r="K48" s="224">
        <v>411605</v>
      </c>
      <c r="L48" s="225">
        <v>2</v>
      </c>
      <c r="M48" s="225">
        <v>2</v>
      </c>
      <c r="N48" s="225">
        <v>3</v>
      </c>
      <c r="O48" s="225">
        <v>4</v>
      </c>
      <c r="P48" s="225">
        <v>3</v>
      </c>
      <c r="Q48" s="225">
        <v>3</v>
      </c>
      <c r="R48" s="225">
        <v>2</v>
      </c>
      <c r="S48" s="226">
        <v>2.8333333333333335</v>
      </c>
    </row>
    <row r="49" spans="11:19" x14ac:dyDescent="0.25">
      <c r="K49" s="224">
        <v>2213314</v>
      </c>
      <c r="L49" s="225">
        <v>3</v>
      </c>
      <c r="M49" s="225">
        <v>2</v>
      </c>
      <c r="N49" s="225">
        <v>4</v>
      </c>
      <c r="O49" s="225">
        <v>3</v>
      </c>
      <c r="P49" s="225">
        <v>4</v>
      </c>
      <c r="Q49" s="225">
        <v>3</v>
      </c>
      <c r="R49" s="225">
        <v>3</v>
      </c>
      <c r="S49" s="226">
        <v>3.1666666666666665</v>
      </c>
    </row>
    <row r="50" spans="11:19" x14ac:dyDescent="0.25">
      <c r="K50" s="224">
        <v>941695</v>
      </c>
      <c r="L50" s="225">
        <v>4</v>
      </c>
      <c r="M50" s="225">
        <v>4</v>
      </c>
      <c r="N50" s="225">
        <v>2</v>
      </c>
      <c r="O50" s="225">
        <v>3</v>
      </c>
      <c r="P50" s="225">
        <v>4</v>
      </c>
      <c r="Q50" s="225">
        <v>3</v>
      </c>
      <c r="R50" s="225">
        <v>3</v>
      </c>
      <c r="S50" s="226">
        <v>3.3333333333333335</v>
      </c>
    </row>
    <row r="51" spans="11:19" x14ac:dyDescent="0.25">
      <c r="K51" s="224">
        <v>1685672</v>
      </c>
      <c r="L51" s="225">
        <v>3</v>
      </c>
      <c r="M51" s="225">
        <v>4</v>
      </c>
      <c r="N51" s="225">
        <v>3</v>
      </c>
      <c r="O51" s="225">
        <v>3</v>
      </c>
      <c r="P51" s="225">
        <v>4</v>
      </c>
      <c r="Q51" s="225">
        <v>3</v>
      </c>
      <c r="R51" s="225">
        <v>3</v>
      </c>
      <c r="S51" s="226">
        <v>3.3333333333333335</v>
      </c>
    </row>
    <row r="52" spans="11:19" x14ac:dyDescent="0.25">
      <c r="K52" s="224">
        <v>28029</v>
      </c>
      <c r="L52" s="225">
        <v>2</v>
      </c>
      <c r="M52" s="225">
        <v>4</v>
      </c>
      <c r="N52" s="225">
        <v>4</v>
      </c>
      <c r="O52" s="225">
        <v>4</v>
      </c>
      <c r="P52" s="225">
        <v>3</v>
      </c>
      <c r="Q52" s="225">
        <v>3</v>
      </c>
      <c r="R52" s="225">
        <v>3</v>
      </c>
      <c r="S52" s="226">
        <v>3.3333333333333335</v>
      </c>
    </row>
    <row r="53" spans="11:19" x14ac:dyDescent="0.25">
      <c r="K53" s="224">
        <v>1315524</v>
      </c>
      <c r="L53" s="225">
        <v>2</v>
      </c>
      <c r="M53" s="225">
        <v>4</v>
      </c>
      <c r="N53" s="225">
        <v>4</v>
      </c>
      <c r="O53" s="225">
        <v>4</v>
      </c>
      <c r="P53" s="225">
        <v>3</v>
      </c>
      <c r="Q53" s="225">
        <v>4</v>
      </c>
      <c r="R53" s="225">
        <v>4</v>
      </c>
      <c r="S53" s="226">
        <v>3.5</v>
      </c>
    </row>
    <row r="54" spans="11:19" ht="15.75" thickBot="1" x14ac:dyDescent="0.3">
      <c r="K54" s="231">
        <v>1256194</v>
      </c>
      <c r="L54" s="232">
        <v>4</v>
      </c>
      <c r="M54" s="232">
        <v>4</v>
      </c>
      <c r="N54" s="232">
        <v>3</v>
      </c>
      <c r="O54" s="232">
        <v>3</v>
      </c>
      <c r="P54" s="232">
        <v>4</v>
      </c>
      <c r="Q54" s="232">
        <v>3</v>
      </c>
      <c r="R54" s="232">
        <v>4</v>
      </c>
      <c r="S54" s="233">
        <v>3.5</v>
      </c>
    </row>
    <row r="55" spans="11:19" ht="15.75" thickBot="1" x14ac:dyDescent="0.3">
      <c r="K55" s="238" t="s">
        <v>506</v>
      </c>
      <c r="L55" s="239">
        <v>2.2173913043478262</v>
      </c>
      <c r="M55" s="239">
        <v>2.1739130434782608</v>
      </c>
      <c r="N55" s="239">
        <v>2.2173913043478262</v>
      </c>
      <c r="O55" s="239">
        <v>2.3043478260869565</v>
      </c>
      <c r="P55" s="239">
        <v>2.7391304347826089</v>
      </c>
      <c r="Q55" s="239">
        <v>1.9565217391304348</v>
      </c>
      <c r="R55" s="239">
        <v>1.9565217391304348</v>
      </c>
      <c r="S55" s="240">
        <f t="shared" ref="S55" si="0">AVERAGE(S32:S54)</f>
        <v>2.2681159420289858</v>
      </c>
    </row>
  </sheetData>
  <mergeCells count="6">
    <mergeCell ref="A1:C1"/>
    <mergeCell ref="K29:S29"/>
    <mergeCell ref="L30:O30"/>
    <mergeCell ref="K30:K31"/>
    <mergeCell ref="R30:R31"/>
    <mergeCell ref="S30:S31"/>
  </mergeCells>
  <conditionalFormatting sqref="L55:S55 L32:R54">
    <cfRule type="cellIs" dxfId="15" priority="13" operator="equal">
      <formula>4</formula>
    </cfRule>
    <cfRule type="cellIs" dxfId="14" priority="14" operator="equal">
      <formula>3</formula>
    </cfRule>
    <cfRule type="cellIs" dxfId="13" priority="15" operator="equal">
      <formula>2</formula>
    </cfRule>
    <cfRule type="cellIs" dxfId="12" priority="16" operator="equal">
      <formula>1</formula>
    </cfRule>
  </conditionalFormatting>
  <conditionalFormatting sqref="L55:S55">
    <cfRule type="cellIs" dxfId="11" priority="9" operator="between">
      <formula>0</formula>
      <formula>1</formula>
    </cfRule>
    <cfRule type="cellIs" dxfId="10" priority="10" operator="between">
      <formula>3</formula>
      <formula>4</formula>
    </cfRule>
    <cfRule type="cellIs" dxfId="9" priority="11" operator="between">
      <formula>2</formula>
      <formula>3</formula>
    </cfRule>
    <cfRule type="cellIs" dxfId="8" priority="12" operator="between">
      <formula>1</formula>
      <formula>2</formula>
    </cfRule>
  </conditionalFormatting>
  <conditionalFormatting sqref="S32:S54 L55:S55">
    <cfRule type="cellIs" dxfId="7" priority="8" operator="equal">
      <formula>4</formula>
    </cfRule>
  </conditionalFormatting>
  <conditionalFormatting sqref="L55:S55">
    <cfRule type="cellIs" dxfId="6" priority="5" operator="between">
      <formula>3</formula>
      <formula>4</formula>
    </cfRule>
    <cfRule type="cellIs" dxfId="5" priority="6" operator="between">
      <formula>2</formula>
      <formula>3</formula>
    </cfRule>
    <cfRule type="cellIs" dxfId="4" priority="7" operator="between">
      <formula>1</formula>
      <formula>2</formula>
    </cfRule>
  </conditionalFormatting>
  <conditionalFormatting sqref="S32:S54 L55:S55">
    <cfRule type="cellIs" dxfId="3" priority="1" operator="between">
      <formula>3.5</formula>
      <formula>4</formula>
    </cfRule>
    <cfRule type="cellIs" dxfId="2" priority="2" operator="between">
      <formula>2.5</formula>
      <formula>3.5</formula>
    </cfRule>
    <cfRule type="cellIs" dxfId="1" priority="3" operator="between">
      <formula>1.5</formula>
      <formula>2.5</formula>
    </cfRule>
    <cfRule type="cellIs" dxfId="0" priority="4" operator="between">
      <formula>0.5</formula>
      <formula>1.5</formula>
    </cfRule>
  </conditionalFormatting>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G9" sqref="G9"/>
    </sheetView>
  </sheetViews>
  <sheetFormatPr defaultColWidth="8.85546875" defaultRowHeight="15" x14ac:dyDescent="0.25"/>
  <cols>
    <col min="1" max="3" width="25.140625" customWidth="1"/>
  </cols>
  <sheetData>
    <row r="1" spans="1:3" x14ac:dyDescent="0.25">
      <c r="A1" s="317" t="s">
        <v>18</v>
      </c>
      <c r="B1" s="276"/>
      <c r="C1" s="318"/>
    </row>
    <row r="2" spans="1:3" x14ac:dyDescent="0.25">
      <c r="A2" s="22"/>
      <c r="B2" s="9"/>
      <c r="C2" s="23"/>
    </row>
    <row r="3" spans="1:3" ht="30" x14ac:dyDescent="0.25">
      <c r="A3" s="24" t="s">
        <v>14</v>
      </c>
      <c r="B3" s="20" t="s">
        <v>15</v>
      </c>
      <c r="C3" s="25" t="s">
        <v>16</v>
      </c>
    </row>
    <row r="4" spans="1:3" x14ac:dyDescent="0.25">
      <c r="A4" s="311" t="s">
        <v>12</v>
      </c>
      <c r="B4" s="312"/>
      <c r="C4" s="313"/>
    </row>
    <row r="5" spans="1:3" ht="108.75" customHeight="1" x14ac:dyDescent="0.25">
      <c r="A5" s="26" t="s">
        <v>17</v>
      </c>
      <c r="B5" s="21" t="s">
        <v>470</v>
      </c>
      <c r="C5" s="27" t="s">
        <v>19</v>
      </c>
    </row>
    <row r="6" spans="1:3" x14ac:dyDescent="0.25">
      <c r="A6" s="314" t="s">
        <v>13</v>
      </c>
      <c r="B6" s="315"/>
      <c r="C6" s="316"/>
    </row>
    <row r="7" spans="1:3" ht="135.75" thickBot="1" x14ac:dyDescent="0.3">
      <c r="A7" s="28" t="s">
        <v>20</v>
      </c>
      <c r="B7" s="29" t="s">
        <v>471</v>
      </c>
      <c r="C7" s="30" t="s">
        <v>21</v>
      </c>
    </row>
    <row r="10" spans="1:3" x14ac:dyDescent="0.25">
      <c r="B10">
        <f>25/30</f>
        <v>0.83333333333333337</v>
      </c>
    </row>
    <row r="11" spans="1:3" x14ac:dyDescent="0.25">
      <c r="B11">
        <f>90/30</f>
        <v>3</v>
      </c>
    </row>
  </sheetData>
  <mergeCells count="3">
    <mergeCell ref="A4:C4"/>
    <mergeCell ref="A6:C6"/>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zoomScale="71" zoomScaleNormal="71" workbookViewId="0">
      <selection activeCell="F20" sqref="F20"/>
    </sheetView>
  </sheetViews>
  <sheetFormatPr defaultColWidth="8.85546875" defaultRowHeight="15" x14ac:dyDescent="0.25"/>
  <cols>
    <col min="1" max="1" width="8.85546875" style="137"/>
    <col min="2" max="2" width="14" style="137" customWidth="1"/>
    <col min="3" max="4" width="42.28515625" style="137" customWidth="1"/>
    <col min="5" max="5" width="8.85546875" style="137"/>
    <col min="6" max="6" width="15.140625" style="137" customWidth="1"/>
    <col min="7" max="8" width="42" style="137" customWidth="1"/>
    <col min="9" max="16384" width="8.85546875" style="137"/>
  </cols>
  <sheetData>
    <row r="2" spans="2:8" x14ac:dyDescent="0.25">
      <c r="B2" s="323" t="s">
        <v>520</v>
      </c>
      <c r="C2" s="323"/>
      <c r="D2" s="323"/>
    </row>
    <row r="3" spans="2:8" ht="34.5" customHeight="1" x14ac:dyDescent="0.25">
      <c r="B3" s="319" t="s">
        <v>521</v>
      </c>
      <c r="C3" s="320"/>
      <c r="D3" s="321"/>
      <c r="F3" s="322" t="s">
        <v>282</v>
      </c>
      <c r="G3" s="322"/>
      <c r="H3" s="322"/>
    </row>
    <row r="4" spans="2:8" x14ac:dyDescent="0.25">
      <c r="B4" s="138"/>
      <c r="C4" s="200" t="s">
        <v>387</v>
      </c>
      <c r="D4" s="200" t="s">
        <v>259</v>
      </c>
      <c r="F4" s="138"/>
      <c r="G4" s="139" t="s">
        <v>387</v>
      </c>
      <c r="H4" s="139" t="s">
        <v>259</v>
      </c>
    </row>
    <row r="5" spans="2:8" ht="210" x14ac:dyDescent="0.25">
      <c r="B5" s="199" t="s">
        <v>283</v>
      </c>
      <c r="C5" s="198" t="s">
        <v>509</v>
      </c>
      <c r="D5" s="187" t="s">
        <v>514</v>
      </c>
      <c r="F5" s="137" t="s">
        <v>283</v>
      </c>
      <c r="G5" s="88" t="s">
        <v>284</v>
      </c>
      <c r="H5" s="88" t="s">
        <v>285</v>
      </c>
    </row>
    <row r="6" spans="2:8" ht="36" customHeight="1" x14ac:dyDescent="0.25">
      <c r="B6" s="199" t="s">
        <v>286</v>
      </c>
      <c r="C6" s="187" t="s">
        <v>287</v>
      </c>
      <c r="D6" s="187" t="s">
        <v>515</v>
      </c>
      <c r="F6" s="137" t="s">
        <v>286</v>
      </c>
      <c r="G6" s="88" t="s">
        <v>288</v>
      </c>
      <c r="H6" s="88" t="s">
        <v>289</v>
      </c>
    </row>
    <row r="7" spans="2:8" x14ac:dyDescent="0.25">
      <c r="B7" s="199" t="s">
        <v>290</v>
      </c>
      <c r="C7" s="187" t="s">
        <v>510</v>
      </c>
      <c r="D7" s="187" t="s">
        <v>516</v>
      </c>
      <c r="F7" s="137" t="s">
        <v>290</v>
      </c>
      <c r="G7" s="88" t="s">
        <v>291</v>
      </c>
      <c r="H7" s="88" t="s">
        <v>291</v>
      </c>
    </row>
    <row r="8" spans="2:8" ht="30" x14ac:dyDescent="0.25">
      <c r="B8" s="199" t="s">
        <v>292</v>
      </c>
      <c r="C8" s="187" t="s">
        <v>511</v>
      </c>
      <c r="D8" s="187" t="s">
        <v>517</v>
      </c>
      <c r="F8" s="137" t="s">
        <v>292</v>
      </c>
      <c r="G8" s="88" t="s">
        <v>293</v>
      </c>
      <c r="H8" s="88" t="s">
        <v>293</v>
      </c>
    </row>
    <row r="9" spans="2:8" ht="30" x14ac:dyDescent="0.25">
      <c r="B9" s="199" t="s">
        <v>294</v>
      </c>
      <c r="C9" s="187" t="s">
        <v>512</v>
      </c>
      <c r="D9" s="187" t="s">
        <v>518</v>
      </c>
      <c r="F9" s="137" t="s">
        <v>294</v>
      </c>
      <c r="G9" s="88" t="s">
        <v>295</v>
      </c>
      <c r="H9" s="88" t="s">
        <v>296</v>
      </c>
    </row>
    <row r="10" spans="2:8" ht="48.75" customHeight="1" thickBot="1" x14ac:dyDescent="0.3">
      <c r="B10" s="199" t="s">
        <v>297</v>
      </c>
      <c r="C10" s="187" t="s">
        <v>513</v>
      </c>
      <c r="D10" s="187" t="s">
        <v>519</v>
      </c>
      <c r="F10" s="140" t="s">
        <v>297</v>
      </c>
      <c r="G10" s="141" t="s">
        <v>298</v>
      </c>
      <c r="H10" s="141" t="s">
        <v>299</v>
      </c>
    </row>
    <row r="14" spans="2:8" x14ac:dyDescent="0.25">
      <c r="E14" s="137">
        <f>0.05*1500</f>
        <v>75</v>
      </c>
    </row>
  </sheetData>
  <mergeCells count="3">
    <mergeCell ref="B3:D3"/>
    <mergeCell ref="F3:H3"/>
    <mergeCell ref="B2:D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70" zoomScaleNormal="70" zoomScalePageLayoutView="70" workbookViewId="0">
      <selection activeCell="F12" sqref="F12"/>
    </sheetView>
  </sheetViews>
  <sheetFormatPr defaultColWidth="8.85546875" defaultRowHeight="15" x14ac:dyDescent="0.25"/>
  <cols>
    <col min="1" max="1" width="17.28515625" customWidth="1"/>
    <col min="2" max="4" width="24.85546875" customWidth="1"/>
    <col min="5" max="5" width="14.140625" customWidth="1"/>
    <col min="6" max="6" width="13" customWidth="1"/>
  </cols>
  <sheetData>
    <row r="1" spans="1:4" x14ac:dyDescent="0.25">
      <c r="A1" s="326" t="s">
        <v>227</v>
      </c>
      <c r="B1" s="327"/>
      <c r="C1" s="327"/>
      <c r="D1" s="265"/>
    </row>
    <row r="2" spans="1:4" ht="30" x14ac:dyDescent="0.25">
      <c r="A2" s="95" t="s">
        <v>226</v>
      </c>
      <c r="B2" s="95" t="s">
        <v>228</v>
      </c>
      <c r="C2" s="95" t="s">
        <v>229</v>
      </c>
      <c r="D2" s="95" t="s">
        <v>247</v>
      </c>
    </row>
    <row r="3" spans="1:4" ht="75" x14ac:dyDescent="0.25">
      <c r="A3" s="96" t="s">
        <v>231</v>
      </c>
      <c r="B3" s="97" t="s">
        <v>240</v>
      </c>
      <c r="C3" s="97" t="s">
        <v>251</v>
      </c>
      <c r="D3" s="98" t="s">
        <v>251</v>
      </c>
    </row>
    <row r="4" spans="1:4" ht="60" x14ac:dyDescent="0.25">
      <c r="A4" s="89" t="s">
        <v>230</v>
      </c>
      <c r="B4" s="90" t="s">
        <v>241</v>
      </c>
      <c r="C4" s="90" t="s">
        <v>238</v>
      </c>
      <c r="D4" s="91" t="s">
        <v>242</v>
      </c>
    </row>
    <row r="5" spans="1:4" ht="105" x14ac:dyDescent="0.25">
      <c r="A5" s="89" t="s">
        <v>232</v>
      </c>
      <c r="B5" s="90" t="s">
        <v>243</v>
      </c>
      <c r="C5" s="90" t="s">
        <v>244</v>
      </c>
      <c r="D5" s="91" t="s">
        <v>245</v>
      </c>
    </row>
    <row r="6" spans="1:4" ht="45" x14ac:dyDescent="0.25">
      <c r="A6" s="89" t="s">
        <v>233</v>
      </c>
      <c r="B6" s="90" t="s">
        <v>252</v>
      </c>
      <c r="C6" s="90" t="s">
        <v>239</v>
      </c>
      <c r="D6" s="91" t="s">
        <v>246</v>
      </c>
    </row>
    <row r="7" spans="1:4" ht="60" x14ac:dyDescent="0.25">
      <c r="A7" s="89" t="s">
        <v>234</v>
      </c>
      <c r="B7" s="90" t="s">
        <v>250</v>
      </c>
      <c r="C7" s="90" t="s">
        <v>249</v>
      </c>
      <c r="D7" s="91" t="s">
        <v>248</v>
      </c>
    </row>
    <row r="8" spans="1:4" ht="150" x14ac:dyDescent="0.25">
      <c r="A8" s="89" t="s">
        <v>235</v>
      </c>
      <c r="B8" s="90" t="s">
        <v>253</v>
      </c>
      <c r="C8" s="90" t="s">
        <v>256</v>
      </c>
      <c r="D8" s="91" t="s">
        <v>257</v>
      </c>
    </row>
    <row r="9" spans="1:4" ht="75" x14ac:dyDescent="0.25">
      <c r="A9" s="92" t="s">
        <v>236</v>
      </c>
      <c r="B9" s="93" t="s">
        <v>254</v>
      </c>
      <c r="C9" s="93" t="s">
        <v>255</v>
      </c>
      <c r="D9" s="94" t="s">
        <v>255</v>
      </c>
    </row>
    <row r="10" spans="1:4" x14ac:dyDescent="0.25">
      <c r="A10" s="324" t="s">
        <v>237</v>
      </c>
      <c r="B10" s="325"/>
      <c r="C10" s="325"/>
      <c r="D10" s="325"/>
    </row>
  </sheetData>
  <mergeCells count="2">
    <mergeCell ref="A10:D10"/>
    <mergeCell ref="A1:D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
  <sheetViews>
    <sheetView zoomScale="72" zoomScaleNormal="72" zoomScalePageLayoutView="72" workbookViewId="0">
      <selection activeCell="A32" sqref="A32"/>
    </sheetView>
  </sheetViews>
  <sheetFormatPr defaultColWidth="8.85546875" defaultRowHeight="15" x14ac:dyDescent="0.25"/>
  <cols>
    <col min="1" max="1" width="9.85546875" customWidth="1"/>
    <col min="2" max="2" width="59.7109375" customWidth="1"/>
    <col min="3" max="6" width="18.42578125" customWidth="1"/>
    <col min="17" max="17" width="12.28515625" customWidth="1"/>
    <col min="18" max="18" width="12.140625" customWidth="1"/>
    <col min="19" max="19" width="15" bestFit="1" customWidth="1"/>
  </cols>
  <sheetData>
    <row r="1" spans="1:6" x14ac:dyDescent="0.25">
      <c r="A1" s="326" t="s">
        <v>49</v>
      </c>
      <c r="B1" s="327"/>
      <c r="C1" s="327"/>
      <c r="D1" s="327"/>
      <c r="E1" s="327"/>
      <c r="F1" s="331"/>
    </row>
    <row r="2" spans="1:6" x14ac:dyDescent="0.25">
      <c r="A2" s="334" t="s">
        <v>33</v>
      </c>
      <c r="B2" s="31" t="s">
        <v>37</v>
      </c>
      <c r="C2" s="332" t="s">
        <v>34</v>
      </c>
      <c r="D2" s="332"/>
      <c r="E2" s="332"/>
      <c r="F2" s="333"/>
    </row>
    <row r="3" spans="1:6" x14ac:dyDescent="0.25">
      <c r="A3" s="333"/>
      <c r="B3" s="34" t="s">
        <v>45</v>
      </c>
      <c r="C3" s="34" t="s">
        <v>35</v>
      </c>
      <c r="D3" s="34" t="s">
        <v>40</v>
      </c>
      <c r="E3" s="34" t="s">
        <v>41</v>
      </c>
      <c r="F3" s="34" t="s">
        <v>50</v>
      </c>
    </row>
    <row r="4" spans="1:6" ht="30" x14ac:dyDescent="0.25">
      <c r="A4" s="11">
        <v>1</v>
      </c>
      <c r="B4" s="48" t="s">
        <v>32</v>
      </c>
      <c r="C4" s="48" t="s">
        <v>47</v>
      </c>
      <c r="D4" s="48" t="s">
        <v>43</v>
      </c>
      <c r="E4" s="48" t="s">
        <v>42</v>
      </c>
      <c r="F4" s="49" t="s">
        <v>51</v>
      </c>
    </row>
    <row r="5" spans="1:6" ht="30" x14ac:dyDescent="0.25">
      <c r="A5" s="11">
        <v>2</v>
      </c>
      <c r="B5" s="48" t="s">
        <v>36</v>
      </c>
      <c r="C5" s="48" t="s">
        <v>47</v>
      </c>
      <c r="D5" s="48" t="s">
        <v>43</v>
      </c>
      <c r="E5" s="48" t="s">
        <v>42</v>
      </c>
      <c r="F5" s="49" t="s">
        <v>51</v>
      </c>
    </row>
    <row r="6" spans="1:6" ht="30" x14ac:dyDescent="0.25">
      <c r="A6" s="11">
        <v>3</v>
      </c>
      <c r="B6" s="48" t="s">
        <v>38</v>
      </c>
      <c r="C6" s="48" t="s">
        <v>47</v>
      </c>
      <c r="D6" s="48" t="s">
        <v>43</v>
      </c>
      <c r="E6" s="48" t="s">
        <v>42</v>
      </c>
      <c r="F6" s="49" t="s">
        <v>51</v>
      </c>
    </row>
    <row r="7" spans="1:6" ht="30" x14ac:dyDescent="0.25">
      <c r="A7" s="11">
        <v>4</v>
      </c>
      <c r="B7" s="48" t="s">
        <v>39</v>
      </c>
      <c r="C7" s="48" t="s">
        <v>47</v>
      </c>
      <c r="D7" s="48" t="s">
        <v>43</v>
      </c>
      <c r="E7" s="48" t="s">
        <v>42</v>
      </c>
      <c r="F7" s="49" t="s">
        <v>51</v>
      </c>
    </row>
    <row r="8" spans="1:6" ht="30" x14ac:dyDescent="0.25">
      <c r="A8" s="11">
        <v>5</v>
      </c>
      <c r="B8" s="48" t="s">
        <v>54</v>
      </c>
      <c r="C8" s="48" t="s">
        <v>47</v>
      </c>
      <c r="D8" s="48" t="s">
        <v>43</v>
      </c>
      <c r="E8" s="48" t="s">
        <v>42</v>
      </c>
      <c r="F8" s="49" t="s">
        <v>51</v>
      </c>
    </row>
    <row r="9" spans="1:6" ht="30" x14ac:dyDescent="0.25">
      <c r="A9" s="11">
        <v>6</v>
      </c>
      <c r="B9" s="48" t="s">
        <v>55</v>
      </c>
      <c r="C9" s="48" t="s">
        <v>46</v>
      </c>
      <c r="D9" s="48" t="s">
        <v>44</v>
      </c>
      <c r="E9" s="48" t="s">
        <v>42</v>
      </c>
      <c r="F9" s="49" t="s">
        <v>52</v>
      </c>
    </row>
    <row r="10" spans="1:6" ht="60" x14ac:dyDescent="0.25">
      <c r="A10" s="11">
        <v>7</v>
      </c>
      <c r="B10" s="48" t="s">
        <v>57</v>
      </c>
      <c r="C10" s="48" t="s">
        <v>48</v>
      </c>
      <c r="D10" s="48" t="s">
        <v>43</v>
      </c>
      <c r="E10" s="48" t="s">
        <v>56</v>
      </c>
      <c r="F10" s="49" t="s">
        <v>53</v>
      </c>
    </row>
    <row r="11" spans="1:6" x14ac:dyDescent="0.25">
      <c r="A11" t="s">
        <v>58</v>
      </c>
      <c r="B11" s="35"/>
      <c r="D11" s="35"/>
      <c r="E11" s="35"/>
    </row>
    <row r="12" spans="1:6" x14ac:dyDescent="0.25">
      <c r="B12" s="42"/>
      <c r="E12" s="35"/>
    </row>
    <row r="13" spans="1:6" x14ac:dyDescent="0.25">
      <c r="B13" s="335" t="s">
        <v>74</v>
      </c>
      <c r="C13" s="336"/>
      <c r="D13" s="336"/>
      <c r="E13" s="336"/>
      <c r="F13" s="337"/>
    </row>
    <row r="14" spans="1:6" x14ac:dyDescent="0.25">
      <c r="B14" s="338" t="s">
        <v>82</v>
      </c>
      <c r="C14" s="328"/>
      <c r="D14" s="328"/>
      <c r="E14" s="328"/>
      <c r="F14" s="339"/>
    </row>
    <row r="15" spans="1:6" x14ac:dyDescent="0.25">
      <c r="B15" s="34" t="s">
        <v>63</v>
      </c>
      <c r="C15" s="34" t="s">
        <v>59</v>
      </c>
      <c r="D15" s="34" t="s">
        <v>60</v>
      </c>
      <c r="E15" s="34" t="s">
        <v>61</v>
      </c>
      <c r="F15" s="34" t="s">
        <v>62</v>
      </c>
    </row>
    <row r="16" spans="1:6" ht="75" x14ac:dyDescent="0.25">
      <c r="B16" s="47" t="s">
        <v>77</v>
      </c>
      <c r="C16" s="47" t="s">
        <v>67</v>
      </c>
      <c r="D16" s="47" t="s">
        <v>72</v>
      </c>
      <c r="E16" s="47" t="s">
        <v>71</v>
      </c>
      <c r="F16" s="47" t="s">
        <v>73</v>
      </c>
    </row>
    <row r="17" spans="2:20" ht="60" x14ac:dyDescent="0.25">
      <c r="B17" s="47" t="s">
        <v>81</v>
      </c>
      <c r="C17" s="47" t="s">
        <v>64</v>
      </c>
      <c r="D17" s="47" t="s">
        <v>65</v>
      </c>
      <c r="E17" s="47" t="s">
        <v>66</v>
      </c>
      <c r="F17" s="47" t="s">
        <v>69</v>
      </c>
    </row>
    <row r="18" spans="2:20" ht="60" x14ac:dyDescent="0.25">
      <c r="B18" s="47" t="s">
        <v>70</v>
      </c>
      <c r="C18" s="47" t="s">
        <v>64</v>
      </c>
      <c r="D18" s="47" t="s">
        <v>68</v>
      </c>
      <c r="E18" s="47" t="s">
        <v>66</v>
      </c>
      <c r="F18" s="47" t="s">
        <v>69</v>
      </c>
    </row>
    <row r="19" spans="2:20" ht="75" x14ac:dyDescent="0.25">
      <c r="B19" s="47" t="s">
        <v>75</v>
      </c>
      <c r="C19" s="47" t="s">
        <v>76</v>
      </c>
      <c r="D19" s="47" t="s">
        <v>78</v>
      </c>
      <c r="E19" s="47" t="s">
        <v>79</v>
      </c>
      <c r="F19" s="47" t="s">
        <v>80</v>
      </c>
    </row>
    <row r="20" spans="2:20" x14ac:dyDescent="0.25">
      <c r="G20" s="326" t="s">
        <v>101</v>
      </c>
      <c r="H20" s="327"/>
      <c r="I20" s="327"/>
      <c r="J20" s="327"/>
      <c r="K20" s="327"/>
      <c r="L20" s="327"/>
      <c r="M20" s="327"/>
      <c r="N20" s="327"/>
      <c r="O20" s="331"/>
    </row>
    <row r="21" spans="2:20" x14ac:dyDescent="0.25">
      <c r="G21" s="59"/>
      <c r="H21" s="330" t="s">
        <v>99</v>
      </c>
      <c r="I21" s="330"/>
      <c r="J21" s="330"/>
      <c r="K21" s="330"/>
      <c r="L21" s="330" t="s">
        <v>100</v>
      </c>
      <c r="M21" s="330"/>
      <c r="N21" s="330"/>
      <c r="O21" s="330"/>
    </row>
    <row r="22" spans="2:20" x14ac:dyDescent="0.25">
      <c r="G22" s="60" t="s">
        <v>7</v>
      </c>
      <c r="H22" s="34" t="s">
        <v>84</v>
      </c>
      <c r="I22" s="34" t="s">
        <v>85</v>
      </c>
      <c r="J22" s="34" t="s">
        <v>86</v>
      </c>
      <c r="K22" s="34" t="s">
        <v>87</v>
      </c>
      <c r="L22" s="34" t="s">
        <v>84</v>
      </c>
      <c r="M22" s="34" t="s">
        <v>85</v>
      </c>
      <c r="N22" s="34" t="s">
        <v>86</v>
      </c>
      <c r="O22" s="34" t="s">
        <v>87</v>
      </c>
      <c r="R22" t="s">
        <v>88</v>
      </c>
      <c r="S22" t="s">
        <v>89</v>
      </c>
      <c r="T22" t="s">
        <v>90</v>
      </c>
    </row>
    <row r="23" spans="2:20" x14ac:dyDescent="0.25">
      <c r="G23" s="60">
        <v>1</v>
      </c>
      <c r="H23" s="52">
        <v>0</v>
      </c>
      <c r="I23" s="53">
        <v>0</v>
      </c>
      <c r="J23" s="53">
        <v>0</v>
      </c>
      <c r="K23" s="54">
        <v>0</v>
      </c>
      <c r="L23" s="52">
        <v>0</v>
      </c>
      <c r="M23" s="53">
        <v>0</v>
      </c>
      <c r="N23" s="53">
        <v>0</v>
      </c>
      <c r="O23" s="54">
        <v>0</v>
      </c>
      <c r="R23">
        <f t="shared" ref="R23:R46" si="0">SUM(H23:K23)</f>
        <v>0</v>
      </c>
      <c r="S23">
        <f t="shared" ref="S23:S46" si="1">SUM(L23:O23)</f>
        <v>0</v>
      </c>
      <c r="T23">
        <f>S23-R23</f>
        <v>0</v>
      </c>
    </row>
    <row r="24" spans="2:20" x14ac:dyDescent="0.25">
      <c r="G24" s="60">
        <v>2</v>
      </c>
      <c r="H24" s="55">
        <v>0</v>
      </c>
      <c r="I24" s="46">
        <v>1</v>
      </c>
      <c r="J24" s="46">
        <v>0</v>
      </c>
      <c r="K24" s="56">
        <v>0</v>
      </c>
      <c r="L24" s="55">
        <v>1</v>
      </c>
      <c r="M24" s="46">
        <v>4</v>
      </c>
      <c r="N24" s="46">
        <v>0</v>
      </c>
      <c r="O24" s="56">
        <v>1</v>
      </c>
      <c r="R24">
        <f t="shared" si="0"/>
        <v>1</v>
      </c>
      <c r="S24">
        <f t="shared" si="1"/>
        <v>6</v>
      </c>
      <c r="T24">
        <f t="shared" ref="T24:T46" si="2">S24-R24</f>
        <v>5</v>
      </c>
    </row>
    <row r="25" spans="2:20" x14ac:dyDescent="0.25">
      <c r="G25" s="60">
        <v>3</v>
      </c>
      <c r="H25" s="55">
        <v>1</v>
      </c>
      <c r="I25" s="46">
        <v>2</v>
      </c>
      <c r="J25" s="46">
        <v>0</v>
      </c>
      <c r="K25" s="56">
        <v>1</v>
      </c>
      <c r="L25" s="55">
        <v>1</v>
      </c>
      <c r="M25" s="46">
        <v>4</v>
      </c>
      <c r="N25" s="46">
        <v>2</v>
      </c>
      <c r="O25" s="56">
        <v>3</v>
      </c>
      <c r="R25">
        <f t="shared" si="0"/>
        <v>4</v>
      </c>
      <c r="S25">
        <f t="shared" si="1"/>
        <v>10</v>
      </c>
      <c r="T25">
        <f t="shared" si="2"/>
        <v>6</v>
      </c>
    </row>
    <row r="26" spans="2:20" x14ac:dyDescent="0.25">
      <c r="G26" s="60">
        <v>4</v>
      </c>
      <c r="H26" s="55">
        <v>2</v>
      </c>
      <c r="I26" s="46">
        <v>2</v>
      </c>
      <c r="J26" s="46">
        <v>0</v>
      </c>
      <c r="K26" s="56">
        <v>1</v>
      </c>
      <c r="L26" s="55">
        <v>3</v>
      </c>
      <c r="M26" s="46">
        <v>4</v>
      </c>
      <c r="N26" s="46">
        <v>1</v>
      </c>
      <c r="O26" s="56">
        <v>2</v>
      </c>
      <c r="R26">
        <f t="shared" si="0"/>
        <v>5</v>
      </c>
      <c r="S26">
        <f t="shared" si="1"/>
        <v>10</v>
      </c>
      <c r="T26">
        <f t="shared" si="2"/>
        <v>5</v>
      </c>
    </row>
    <row r="27" spans="2:20" x14ac:dyDescent="0.25">
      <c r="G27" s="60">
        <v>5</v>
      </c>
      <c r="H27" s="55">
        <v>2</v>
      </c>
      <c r="I27" s="46">
        <v>1</v>
      </c>
      <c r="J27" s="46">
        <v>1</v>
      </c>
      <c r="K27" s="56">
        <v>0</v>
      </c>
      <c r="L27" s="55">
        <v>3</v>
      </c>
      <c r="M27" s="46">
        <v>2</v>
      </c>
      <c r="N27" s="46">
        <v>2</v>
      </c>
      <c r="O27" s="56">
        <v>1</v>
      </c>
      <c r="R27">
        <f t="shared" si="0"/>
        <v>4</v>
      </c>
      <c r="S27">
        <f t="shared" si="1"/>
        <v>8</v>
      </c>
      <c r="T27">
        <f t="shared" si="2"/>
        <v>4</v>
      </c>
    </row>
    <row r="28" spans="2:20" x14ac:dyDescent="0.25">
      <c r="G28" s="60">
        <v>6</v>
      </c>
      <c r="H28" s="55">
        <v>1</v>
      </c>
      <c r="I28" s="46">
        <v>0</v>
      </c>
      <c r="J28" s="46">
        <v>0</v>
      </c>
      <c r="K28" s="56">
        <v>3</v>
      </c>
      <c r="L28" s="55">
        <v>1</v>
      </c>
      <c r="M28" s="46">
        <v>1</v>
      </c>
      <c r="N28" s="46">
        <v>1</v>
      </c>
      <c r="O28" s="56">
        <v>3</v>
      </c>
      <c r="R28">
        <f t="shared" si="0"/>
        <v>4</v>
      </c>
      <c r="S28">
        <f t="shared" si="1"/>
        <v>6</v>
      </c>
      <c r="T28">
        <f t="shared" si="2"/>
        <v>2</v>
      </c>
    </row>
    <row r="29" spans="2:20" x14ac:dyDescent="0.25">
      <c r="G29" s="60">
        <v>7</v>
      </c>
      <c r="H29" s="55">
        <v>1</v>
      </c>
      <c r="I29" s="46">
        <v>2</v>
      </c>
      <c r="J29" s="46">
        <v>0</v>
      </c>
      <c r="K29" s="56">
        <v>0</v>
      </c>
      <c r="L29" s="55">
        <v>1</v>
      </c>
      <c r="M29" s="46">
        <v>4</v>
      </c>
      <c r="N29" s="46">
        <v>1</v>
      </c>
      <c r="O29" s="56">
        <v>1</v>
      </c>
      <c r="R29">
        <f t="shared" si="0"/>
        <v>3</v>
      </c>
      <c r="S29">
        <f t="shared" si="1"/>
        <v>7</v>
      </c>
      <c r="T29">
        <f t="shared" si="2"/>
        <v>4</v>
      </c>
    </row>
    <row r="30" spans="2:20" x14ac:dyDescent="0.25">
      <c r="G30" s="60">
        <v>8</v>
      </c>
      <c r="H30" s="55">
        <v>1</v>
      </c>
      <c r="I30" s="46">
        <v>1</v>
      </c>
      <c r="J30" s="46">
        <v>0</v>
      </c>
      <c r="K30" s="56">
        <v>2</v>
      </c>
      <c r="L30" s="55">
        <v>3</v>
      </c>
      <c r="M30" s="46">
        <v>3</v>
      </c>
      <c r="N30" s="46">
        <v>1</v>
      </c>
      <c r="O30" s="56">
        <v>4</v>
      </c>
      <c r="R30">
        <f t="shared" si="0"/>
        <v>4</v>
      </c>
      <c r="S30">
        <f t="shared" si="1"/>
        <v>11</v>
      </c>
      <c r="T30">
        <f t="shared" si="2"/>
        <v>7</v>
      </c>
    </row>
    <row r="31" spans="2:20" x14ac:dyDescent="0.25">
      <c r="G31" s="60">
        <v>9</v>
      </c>
      <c r="H31" s="55">
        <v>0</v>
      </c>
      <c r="I31" s="46">
        <v>2</v>
      </c>
      <c r="J31" s="46">
        <v>1</v>
      </c>
      <c r="K31" s="56">
        <v>1</v>
      </c>
      <c r="L31" s="55">
        <v>1</v>
      </c>
      <c r="M31" s="46">
        <v>4</v>
      </c>
      <c r="N31" s="46">
        <v>2</v>
      </c>
      <c r="O31" s="56">
        <v>3</v>
      </c>
      <c r="R31">
        <f t="shared" si="0"/>
        <v>4</v>
      </c>
      <c r="S31">
        <f t="shared" si="1"/>
        <v>10</v>
      </c>
      <c r="T31">
        <f t="shared" si="2"/>
        <v>6</v>
      </c>
    </row>
    <row r="32" spans="2:20" x14ac:dyDescent="0.25">
      <c r="G32" s="60">
        <v>10</v>
      </c>
      <c r="H32" s="55">
        <v>0</v>
      </c>
      <c r="I32" s="46">
        <v>0</v>
      </c>
      <c r="J32" s="46">
        <v>1</v>
      </c>
      <c r="K32" s="56">
        <v>1</v>
      </c>
      <c r="L32" s="55">
        <v>3</v>
      </c>
      <c r="M32" s="46">
        <v>2</v>
      </c>
      <c r="N32" s="46">
        <v>2</v>
      </c>
      <c r="O32" s="56">
        <v>3</v>
      </c>
      <c r="R32">
        <f t="shared" si="0"/>
        <v>2</v>
      </c>
      <c r="S32">
        <f t="shared" si="1"/>
        <v>10</v>
      </c>
      <c r="T32">
        <f t="shared" si="2"/>
        <v>8</v>
      </c>
    </row>
    <row r="33" spans="7:20" x14ac:dyDescent="0.25">
      <c r="G33" s="60">
        <v>11</v>
      </c>
      <c r="H33" s="55">
        <v>1</v>
      </c>
      <c r="I33" s="46">
        <v>1</v>
      </c>
      <c r="J33" s="46">
        <v>0</v>
      </c>
      <c r="K33" s="56">
        <v>0</v>
      </c>
      <c r="L33" s="55">
        <v>2</v>
      </c>
      <c r="M33" s="46">
        <v>4</v>
      </c>
      <c r="N33" s="46">
        <v>1</v>
      </c>
      <c r="O33" s="56">
        <v>2</v>
      </c>
      <c r="R33">
        <f t="shared" si="0"/>
        <v>2</v>
      </c>
      <c r="S33">
        <f t="shared" si="1"/>
        <v>9</v>
      </c>
      <c r="T33">
        <f t="shared" si="2"/>
        <v>7</v>
      </c>
    </row>
    <row r="34" spans="7:20" x14ac:dyDescent="0.25">
      <c r="G34" s="60">
        <v>12</v>
      </c>
      <c r="H34" s="55">
        <v>1</v>
      </c>
      <c r="I34" s="46">
        <v>2</v>
      </c>
      <c r="J34" s="46">
        <v>1</v>
      </c>
      <c r="K34" s="56">
        <v>1</v>
      </c>
      <c r="L34" s="55">
        <v>3</v>
      </c>
      <c r="M34" s="46">
        <v>4</v>
      </c>
      <c r="N34" s="46">
        <v>1</v>
      </c>
      <c r="O34" s="56">
        <v>4</v>
      </c>
      <c r="R34">
        <f t="shared" si="0"/>
        <v>5</v>
      </c>
      <c r="S34">
        <f t="shared" si="1"/>
        <v>12</v>
      </c>
      <c r="T34">
        <f t="shared" si="2"/>
        <v>7</v>
      </c>
    </row>
    <row r="35" spans="7:20" x14ac:dyDescent="0.25">
      <c r="G35" s="60">
        <v>13</v>
      </c>
      <c r="H35" s="55">
        <v>0</v>
      </c>
      <c r="I35" s="46">
        <v>0</v>
      </c>
      <c r="J35" s="46">
        <v>0</v>
      </c>
      <c r="K35" s="56">
        <v>1</v>
      </c>
      <c r="L35" s="55">
        <v>3</v>
      </c>
      <c r="M35" s="46">
        <v>2</v>
      </c>
      <c r="N35" s="46">
        <v>1</v>
      </c>
      <c r="O35" s="56">
        <v>3</v>
      </c>
      <c r="R35">
        <f t="shared" si="0"/>
        <v>1</v>
      </c>
      <c r="S35">
        <f t="shared" si="1"/>
        <v>9</v>
      </c>
      <c r="T35">
        <f t="shared" si="2"/>
        <v>8</v>
      </c>
    </row>
    <row r="36" spans="7:20" x14ac:dyDescent="0.25">
      <c r="G36" s="60">
        <v>14</v>
      </c>
      <c r="H36" s="55">
        <v>1</v>
      </c>
      <c r="I36" s="46">
        <v>1</v>
      </c>
      <c r="J36" s="46">
        <v>0</v>
      </c>
      <c r="K36" s="56">
        <v>1</v>
      </c>
      <c r="L36" s="55">
        <v>4</v>
      </c>
      <c r="M36" s="46">
        <v>4</v>
      </c>
      <c r="N36" s="46">
        <v>2</v>
      </c>
      <c r="O36" s="56">
        <v>3</v>
      </c>
      <c r="R36">
        <f t="shared" si="0"/>
        <v>3</v>
      </c>
      <c r="S36">
        <f t="shared" si="1"/>
        <v>13</v>
      </c>
      <c r="T36">
        <f t="shared" si="2"/>
        <v>10</v>
      </c>
    </row>
    <row r="37" spans="7:20" x14ac:dyDescent="0.25">
      <c r="G37" s="60">
        <v>15</v>
      </c>
      <c r="H37" s="55">
        <v>0</v>
      </c>
      <c r="I37" s="46">
        <v>2</v>
      </c>
      <c r="J37" s="46">
        <v>1</v>
      </c>
      <c r="K37" s="56">
        <v>1</v>
      </c>
      <c r="L37" s="55">
        <v>3</v>
      </c>
      <c r="M37" s="46">
        <v>4</v>
      </c>
      <c r="N37" s="46">
        <v>2</v>
      </c>
      <c r="O37" s="56">
        <v>3</v>
      </c>
      <c r="R37">
        <f t="shared" si="0"/>
        <v>4</v>
      </c>
      <c r="S37">
        <f t="shared" si="1"/>
        <v>12</v>
      </c>
      <c r="T37">
        <f t="shared" si="2"/>
        <v>8</v>
      </c>
    </row>
    <row r="38" spans="7:20" x14ac:dyDescent="0.25">
      <c r="G38" s="60">
        <v>16</v>
      </c>
      <c r="H38" s="55">
        <v>1</v>
      </c>
      <c r="I38" s="46">
        <v>2</v>
      </c>
      <c r="J38" s="46">
        <v>1</v>
      </c>
      <c r="K38" s="56">
        <v>0</v>
      </c>
      <c r="L38" s="55">
        <v>4</v>
      </c>
      <c r="M38" s="46">
        <v>4</v>
      </c>
      <c r="N38" s="46">
        <v>1</v>
      </c>
      <c r="O38" s="56">
        <v>2</v>
      </c>
      <c r="R38">
        <f t="shared" si="0"/>
        <v>4</v>
      </c>
      <c r="S38">
        <f t="shared" si="1"/>
        <v>11</v>
      </c>
      <c r="T38">
        <f t="shared" si="2"/>
        <v>7</v>
      </c>
    </row>
    <row r="39" spans="7:20" x14ac:dyDescent="0.25">
      <c r="G39" s="60">
        <v>17</v>
      </c>
      <c r="H39" s="55">
        <v>2</v>
      </c>
      <c r="I39" s="46">
        <v>0</v>
      </c>
      <c r="J39" s="46">
        <v>1</v>
      </c>
      <c r="K39" s="56">
        <v>2</v>
      </c>
      <c r="L39" s="55">
        <v>4</v>
      </c>
      <c r="M39" s="46">
        <v>4</v>
      </c>
      <c r="N39" s="46">
        <v>2</v>
      </c>
      <c r="O39" s="56">
        <v>4</v>
      </c>
      <c r="R39">
        <f t="shared" si="0"/>
        <v>5</v>
      </c>
      <c r="S39">
        <f t="shared" si="1"/>
        <v>14</v>
      </c>
      <c r="T39">
        <f t="shared" si="2"/>
        <v>9</v>
      </c>
    </row>
    <row r="40" spans="7:20" x14ac:dyDescent="0.25">
      <c r="G40" s="60">
        <v>18</v>
      </c>
      <c r="H40" s="55">
        <v>1</v>
      </c>
      <c r="I40" s="46">
        <v>1</v>
      </c>
      <c r="J40" s="46">
        <v>1</v>
      </c>
      <c r="K40" s="56">
        <v>1</v>
      </c>
      <c r="L40" s="55">
        <v>4</v>
      </c>
      <c r="M40" s="46">
        <v>4</v>
      </c>
      <c r="N40" s="46">
        <v>2</v>
      </c>
      <c r="O40" s="56">
        <v>3</v>
      </c>
      <c r="R40">
        <f t="shared" si="0"/>
        <v>4</v>
      </c>
      <c r="S40">
        <f t="shared" si="1"/>
        <v>13</v>
      </c>
      <c r="T40">
        <f t="shared" si="2"/>
        <v>9</v>
      </c>
    </row>
    <row r="41" spans="7:20" x14ac:dyDescent="0.25">
      <c r="G41" s="60">
        <v>19</v>
      </c>
      <c r="H41" s="55">
        <v>1</v>
      </c>
      <c r="I41" s="46">
        <v>0</v>
      </c>
      <c r="J41" s="46">
        <v>0</v>
      </c>
      <c r="K41" s="56">
        <v>1</v>
      </c>
      <c r="L41" s="55">
        <v>3</v>
      </c>
      <c r="M41" s="46">
        <v>3</v>
      </c>
      <c r="N41" s="46">
        <v>4</v>
      </c>
      <c r="O41" s="56">
        <v>3</v>
      </c>
      <c r="R41">
        <f t="shared" si="0"/>
        <v>2</v>
      </c>
      <c r="S41">
        <f t="shared" si="1"/>
        <v>13</v>
      </c>
      <c r="T41">
        <f t="shared" si="2"/>
        <v>11</v>
      </c>
    </row>
    <row r="42" spans="7:20" x14ac:dyDescent="0.25">
      <c r="G42" s="60">
        <v>20</v>
      </c>
      <c r="H42" s="55">
        <v>2</v>
      </c>
      <c r="I42" s="46">
        <v>2</v>
      </c>
      <c r="J42" s="46">
        <v>0</v>
      </c>
      <c r="K42" s="56">
        <v>1</v>
      </c>
      <c r="L42" s="55">
        <v>4</v>
      </c>
      <c r="M42" s="46">
        <v>4</v>
      </c>
      <c r="N42" s="46">
        <v>2</v>
      </c>
      <c r="O42" s="56">
        <v>4</v>
      </c>
      <c r="R42">
        <f t="shared" si="0"/>
        <v>5</v>
      </c>
      <c r="S42">
        <f t="shared" si="1"/>
        <v>14</v>
      </c>
      <c r="T42">
        <f t="shared" si="2"/>
        <v>9</v>
      </c>
    </row>
    <row r="43" spans="7:20" x14ac:dyDescent="0.25">
      <c r="G43" s="60">
        <v>21</v>
      </c>
      <c r="H43" s="55">
        <v>1</v>
      </c>
      <c r="I43" s="46">
        <v>1</v>
      </c>
      <c r="J43" s="46">
        <v>0</v>
      </c>
      <c r="K43" s="56">
        <v>0</v>
      </c>
      <c r="L43" s="55">
        <v>3</v>
      </c>
      <c r="M43" s="46">
        <v>4</v>
      </c>
      <c r="N43" s="46">
        <v>1</v>
      </c>
      <c r="O43" s="56">
        <v>3</v>
      </c>
      <c r="R43">
        <f t="shared" si="0"/>
        <v>2</v>
      </c>
      <c r="S43">
        <f t="shared" si="1"/>
        <v>11</v>
      </c>
      <c r="T43">
        <f t="shared" si="2"/>
        <v>9</v>
      </c>
    </row>
    <row r="44" spans="7:20" x14ac:dyDescent="0.25">
      <c r="G44" s="60">
        <v>22</v>
      </c>
      <c r="H44" s="55">
        <v>0</v>
      </c>
      <c r="I44" s="46">
        <v>1</v>
      </c>
      <c r="J44" s="46">
        <v>1</v>
      </c>
      <c r="K44" s="56">
        <v>0</v>
      </c>
      <c r="L44" s="55">
        <v>4</v>
      </c>
      <c r="M44" s="46">
        <v>4</v>
      </c>
      <c r="N44" s="46">
        <v>2</v>
      </c>
      <c r="O44" s="56">
        <v>4</v>
      </c>
      <c r="R44">
        <f t="shared" si="0"/>
        <v>2</v>
      </c>
      <c r="S44">
        <f t="shared" si="1"/>
        <v>14</v>
      </c>
      <c r="T44">
        <f t="shared" si="2"/>
        <v>12</v>
      </c>
    </row>
    <row r="45" spans="7:20" x14ac:dyDescent="0.25">
      <c r="G45" s="60">
        <v>23</v>
      </c>
      <c r="H45" s="55">
        <v>3</v>
      </c>
      <c r="I45" s="46">
        <v>2</v>
      </c>
      <c r="J45" s="46">
        <v>3</v>
      </c>
      <c r="K45" s="56">
        <v>0</v>
      </c>
      <c r="L45" s="55">
        <v>4</v>
      </c>
      <c r="M45" s="46">
        <v>4</v>
      </c>
      <c r="N45" s="46">
        <v>3</v>
      </c>
      <c r="O45" s="56">
        <v>4</v>
      </c>
      <c r="R45">
        <f t="shared" si="0"/>
        <v>8</v>
      </c>
      <c r="S45">
        <f t="shared" si="1"/>
        <v>15</v>
      </c>
      <c r="T45">
        <f t="shared" si="2"/>
        <v>7</v>
      </c>
    </row>
    <row r="46" spans="7:20" x14ac:dyDescent="0.25">
      <c r="G46" s="37">
        <v>24</v>
      </c>
      <c r="H46" s="57">
        <v>2</v>
      </c>
      <c r="I46" s="44">
        <v>1</v>
      </c>
      <c r="J46" s="44">
        <v>0</v>
      </c>
      <c r="K46" s="58">
        <v>2</v>
      </c>
      <c r="L46" s="57">
        <v>4</v>
      </c>
      <c r="M46" s="44">
        <v>4</v>
      </c>
      <c r="N46" s="44">
        <v>3</v>
      </c>
      <c r="O46" s="58">
        <v>4</v>
      </c>
      <c r="R46">
        <f t="shared" si="0"/>
        <v>5</v>
      </c>
      <c r="S46">
        <f t="shared" si="1"/>
        <v>15</v>
      </c>
      <c r="T46">
        <f t="shared" si="2"/>
        <v>10</v>
      </c>
    </row>
    <row r="47" spans="7:20" x14ac:dyDescent="0.25">
      <c r="G47" t="s">
        <v>97</v>
      </c>
      <c r="H47" s="51">
        <f>AVERAGE(H23:H46)/4</f>
        <v>0.25</v>
      </c>
      <c r="I47" s="51">
        <f t="shared" ref="I47:O47" si="3">AVERAGE(I23:I46)/4</f>
        <v>0.28125</v>
      </c>
      <c r="J47" s="51">
        <f t="shared" si="3"/>
        <v>0.125</v>
      </c>
      <c r="K47" s="51">
        <f t="shared" si="3"/>
        <v>0.20833333333333334</v>
      </c>
      <c r="L47" s="51">
        <f t="shared" si="3"/>
        <v>0.6875</v>
      </c>
      <c r="M47" s="51">
        <f t="shared" si="3"/>
        <v>0.84375</v>
      </c>
      <c r="N47" s="51">
        <f t="shared" si="3"/>
        <v>0.40625</v>
      </c>
      <c r="O47" s="51">
        <f t="shared" si="3"/>
        <v>0.69791666666666663</v>
      </c>
      <c r="Q47" t="s">
        <v>91</v>
      </c>
      <c r="R47" s="14">
        <f>AVERAGE(R23:R46)</f>
        <v>3.4583333333333335</v>
      </c>
      <c r="S47" s="14">
        <f>AVERAGE(S23:S46)</f>
        <v>10.541666666666666</v>
      </c>
      <c r="T47" s="14">
        <f>AVERAGE(T23:T46)</f>
        <v>7.083333333333333</v>
      </c>
    </row>
    <row r="48" spans="7:20" x14ac:dyDescent="0.25">
      <c r="G48" s="5" t="s">
        <v>29</v>
      </c>
      <c r="H48" s="61">
        <f>CORREL(H23:H46,R23:R46)</f>
        <v>0.77712991916197671</v>
      </c>
      <c r="I48" s="61">
        <f>CORREL(I23:I46,R23:R46)</f>
        <v>0.55101251258276329</v>
      </c>
      <c r="J48" s="61">
        <f>CORREL(J23:J46,R23:R46)</f>
        <v>0.56947359787595453</v>
      </c>
      <c r="K48" s="61">
        <f>CORREL(K23:K46,R23:R46)</f>
        <v>0.30023598628572623</v>
      </c>
      <c r="L48" s="61">
        <f>CORREL(L23:L46,S23:S46)</f>
        <v>0.84942726864423146</v>
      </c>
      <c r="M48" s="61">
        <f>CORREL(M23:M46,S23:S46)</f>
        <v>0.68709290749202279</v>
      </c>
      <c r="N48" s="61">
        <f>CORREL(N23:N46,S23:S46)</f>
        <v>0.71849506746179848</v>
      </c>
      <c r="O48" s="61">
        <f>CORREL(O23:O46,S23:S46)</f>
        <v>0.83265118525398418</v>
      </c>
      <c r="Q48" t="s">
        <v>22</v>
      </c>
      <c r="R48" s="14">
        <f>STDEVP(R23:R46)</f>
        <v>1.7073167707123231</v>
      </c>
      <c r="S48" s="14">
        <f>STDEVP(S23:S46)</f>
        <v>3.3909090062826648</v>
      </c>
      <c r="T48" s="14">
        <f>STDEVP(T23:T46)</f>
        <v>2.7373446176094736</v>
      </c>
    </row>
    <row r="49" spans="1:20" x14ac:dyDescent="0.25">
      <c r="G49" s="5" t="s">
        <v>83</v>
      </c>
      <c r="H49" s="62">
        <f>STDEVP(H23:H46)</f>
        <v>0.81649658092772603</v>
      </c>
      <c r="I49" s="62">
        <f t="shared" ref="I49:O49" si="4">STDEVP(I23:I46)</f>
        <v>0.78062474979979979</v>
      </c>
      <c r="J49" s="62">
        <f t="shared" si="4"/>
        <v>0.70710678118654757</v>
      </c>
      <c r="K49" s="62">
        <f t="shared" si="4"/>
        <v>0.79930525388545326</v>
      </c>
      <c r="L49" s="62">
        <f t="shared" si="4"/>
        <v>1.2332207155790618</v>
      </c>
      <c r="M49" s="62">
        <f t="shared" si="4"/>
        <v>1.1110243021644486</v>
      </c>
      <c r="N49" s="62">
        <f t="shared" si="4"/>
        <v>0.90427226725877941</v>
      </c>
      <c r="O49" s="62">
        <f t="shared" si="4"/>
        <v>1.1172573064826601</v>
      </c>
      <c r="Q49" t="s">
        <v>98</v>
      </c>
      <c r="R49" s="14">
        <f>R48^2</f>
        <v>2.9149305555555554</v>
      </c>
      <c r="S49" s="14">
        <f>S48^2</f>
        <v>11.498263888888889</v>
      </c>
      <c r="T49" s="14">
        <f>T48^2</f>
        <v>7.4930555555555554</v>
      </c>
    </row>
    <row r="50" spans="1:20" x14ac:dyDescent="0.25">
      <c r="G50" s="5" t="s">
        <v>98</v>
      </c>
      <c r="H50" s="62">
        <f>H49^2</f>
        <v>0.66666666666666663</v>
      </c>
      <c r="I50" s="62">
        <f t="shared" ref="I50:O50" si="5">I49^2</f>
        <v>0.609375</v>
      </c>
      <c r="J50" s="62">
        <f t="shared" si="5"/>
        <v>0.50000000000000011</v>
      </c>
      <c r="K50" s="62">
        <f t="shared" si="5"/>
        <v>0.63888888888888884</v>
      </c>
      <c r="L50" s="62">
        <f t="shared" si="5"/>
        <v>1.5208333333333333</v>
      </c>
      <c r="M50" s="62">
        <f t="shared" si="5"/>
        <v>1.234375</v>
      </c>
      <c r="N50" s="62">
        <f t="shared" si="5"/>
        <v>0.81770833333333337</v>
      </c>
      <c r="O50" s="62">
        <f t="shared" si="5"/>
        <v>1.2482638888888886</v>
      </c>
      <c r="Q50" t="s">
        <v>92</v>
      </c>
      <c r="R50" s="14">
        <f>CORREL(R23:R46,S23:S46)</f>
        <v>0.59766052655575042</v>
      </c>
      <c r="S50" s="14">
        <f>CORREL(R23:R46,T23:T46)</f>
        <v>0.11664431633166182</v>
      </c>
      <c r="T50" s="14">
        <f>CORREL(S23:S46,T23:T46)</f>
        <v>0.86599003678661624</v>
      </c>
    </row>
    <row r="51" spans="1:20" x14ac:dyDescent="0.25">
      <c r="G51" s="5" t="s">
        <v>103</v>
      </c>
      <c r="H51" s="63">
        <f>((4/3)*(1-((SUM(H50:K50))/R49)))</f>
        <v>0.22870756402620601</v>
      </c>
      <c r="I51" s="5"/>
      <c r="J51" s="5"/>
      <c r="K51" s="5" t="s">
        <v>30</v>
      </c>
      <c r="L51" s="63">
        <f>((4/3)*(1-((SUM(L50:O50))/S49)))</f>
        <v>0.77427147818209274</v>
      </c>
      <c r="M51" s="5"/>
      <c r="N51" s="5"/>
      <c r="O51" s="5"/>
      <c r="R51" t="s">
        <v>93</v>
      </c>
      <c r="S51" t="s">
        <v>94</v>
      </c>
      <c r="T51" t="s">
        <v>95</v>
      </c>
    </row>
    <row r="52" spans="1:20" x14ac:dyDescent="0.25">
      <c r="G52" s="64" t="s">
        <v>31</v>
      </c>
      <c r="H52" s="5">
        <f>R48*(SQRT(1-H51))</f>
        <v>1.4994211846205485</v>
      </c>
      <c r="I52" s="5"/>
      <c r="J52" s="5"/>
      <c r="K52" s="5" t="s">
        <v>31</v>
      </c>
      <c r="L52" s="5">
        <f>S48*(SQRT(1-L51))</f>
        <v>1.6110512440984335</v>
      </c>
      <c r="M52" s="5"/>
      <c r="N52" s="5"/>
      <c r="O52" s="5"/>
    </row>
    <row r="53" spans="1:20" x14ac:dyDescent="0.25">
      <c r="A53" s="329" t="s">
        <v>177</v>
      </c>
      <c r="B53" s="329"/>
      <c r="G53" s="5" t="s">
        <v>102</v>
      </c>
      <c r="H53" s="5"/>
      <c r="I53" s="5"/>
      <c r="J53" s="5"/>
      <c r="K53" s="5"/>
      <c r="L53" s="5"/>
      <c r="M53" s="5"/>
      <c r="N53" s="5"/>
      <c r="O53" s="5"/>
      <c r="Q53" t="s">
        <v>96</v>
      </c>
      <c r="R53" t="s">
        <v>104</v>
      </c>
      <c r="S53" s="65">
        <f>TTEST(R23:R46,S23:S46,2,1)</f>
        <v>1.127104228526247E-11</v>
      </c>
    </row>
    <row r="54" spans="1:20" x14ac:dyDescent="0.25">
      <c r="A54" s="1" t="s">
        <v>8</v>
      </c>
      <c r="B54" s="87" t="s">
        <v>171</v>
      </c>
      <c r="R54" t="s">
        <v>105</v>
      </c>
      <c r="S54" s="65">
        <f>TTEST(H23:H46,L23:L46,2,1)</f>
        <v>1.439929791115169E-7</v>
      </c>
    </row>
    <row r="55" spans="1:20" x14ac:dyDescent="0.25">
      <c r="A55" s="86">
        <v>0</v>
      </c>
      <c r="B55" s="16" t="s">
        <v>172</v>
      </c>
      <c r="R55" t="s">
        <v>106</v>
      </c>
      <c r="S55" s="65">
        <f>TTEST(I23:I46,M23:M46,2,1)</f>
        <v>4.3065919078076888E-12</v>
      </c>
    </row>
    <row r="56" spans="1:20" ht="45" x14ac:dyDescent="0.25">
      <c r="A56" s="16">
        <v>1</v>
      </c>
      <c r="B56" s="16" t="s">
        <v>173</v>
      </c>
      <c r="R56" t="s">
        <v>107</v>
      </c>
      <c r="S56" s="65">
        <f>TTEST(J23:J46,N23:N46,2,1)</f>
        <v>6.2548870964860603E-6</v>
      </c>
    </row>
    <row r="57" spans="1:20" ht="45" x14ac:dyDescent="0.25">
      <c r="A57" s="16">
        <v>2</v>
      </c>
      <c r="B57" s="16" t="s">
        <v>174</v>
      </c>
      <c r="R57" t="s">
        <v>108</v>
      </c>
      <c r="S57" s="65">
        <f>TTEST(K23:K46,O23:O46,2,1)</f>
        <v>1.6340454437717868E-9</v>
      </c>
    </row>
    <row r="58" spans="1:20" ht="45" x14ac:dyDescent="0.25">
      <c r="A58" s="16">
        <v>3</v>
      </c>
      <c r="B58" s="16" t="s">
        <v>175</v>
      </c>
    </row>
    <row r="59" spans="1:20" ht="30.75" thickBot="1" x14ac:dyDescent="0.3">
      <c r="A59" s="19">
        <v>4</v>
      </c>
      <c r="B59" s="19" t="s">
        <v>176</v>
      </c>
    </row>
    <row r="61" spans="1:20" x14ac:dyDescent="0.25">
      <c r="A61" s="328" t="s">
        <v>182</v>
      </c>
      <c r="B61" s="328"/>
    </row>
    <row r="62" spans="1:20" x14ac:dyDescent="0.25">
      <c r="A62" s="34" t="s">
        <v>8</v>
      </c>
      <c r="B62" s="34" t="s">
        <v>63</v>
      </c>
    </row>
    <row r="63" spans="1:20" ht="30" x14ac:dyDescent="0.25">
      <c r="A63" s="85">
        <v>1</v>
      </c>
      <c r="B63" s="85" t="s">
        <v>178</v>
      </c>
    </row>
    <row r="64" spans="1:20" ht="30" x14ac:dyDescent="0.25">
      <c r="A64" s="85">
        <v>2</v>
      </c>
      <c r="B64" s="85" t="s">
        <v>179</v>
      </c>
    </row>
    <row r="65" spans="1:2" ht="30" x14ac:dyDescent="0.25">
      <c r="A65" s="85">
        <v>3</v>
      </c>
      <c r="B65" s="85" t="s">
        <v>180</v>
      </c>
    </row>
    <row r="66" spans="1:2" ht="30" x14ac:dyDescent="0.25">
      <c r="A66" s="85">
        <v>4</v>
      </c>
      <c r="B66" s="85" t="s">
        <v>181</v>
      </c>
    </row>
  </sheetData>
  <mergeCells count="10">
    <mergeCell ref="C2:F2"/>
    <mergeCell ref="A1:F1"/>
    <mergeCell ref="A2:A3"/>
    <mergeCell ref="B13:F13"/>
    <mergeCell ref="B14:F14"/>
    <mergeCell ref="A61:B61"/>
    <mergeCell ref="A53:B53"/>
    <mergeCell ref="H21:K21"/>
    <mergeCell ref="L21:O21"/>
    <mergeCell ref="G20:O20"/>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1" sqref="D1"/>
    </sheetView>
  </sheetViews>
  <sheetFormatPr defaultColWidth="8.85546875" defaultRowHeight="15" x14ac:dyDescent="0.25"/>
  <cols>
    <col min="1" max="1" width="17.42578125" customWidth="1"/>
    <col min="2" max="3" width="27.85546875" customWidth="1"/>
    <col min="4" max="4" width="25.140625" customWidth="1"/>
    <col min="5" max="5" width="9.140625" customWidth="1"/>
  </cols>
  <sheetData>
    <row r="1" spans="1:9" x14ac:dyDescent="0.25">
      <c r="A1" s="340" t="s">
        <v>185</v>
      </c>
      <c r="B1" s="340"/>
      <c r="C1" s="340"/>
    </row>
    <row r="2" spans="1:9" x14ac:dyDescent="0.25">
      <c r="A2" s="34" t="s">
        <v>186</v>
      </c>
      <c r="B2" s="34" t="s">
        <v>187</v>
      </c>
      <c r="C2" s="34" t="s">
        <v>188</v>
      </c>
    </row>
    <row r="3" spans="1:9" ht="60" x14ac:dyDescent="0.25">
      <c r="A3" s="89" t="s">
        <v>189</v>
      </c>
      <c r="B3" s="90" t="s">
        <v>190</v>
      </c>
      <c r="C3" s="91" t="s">
        <v>191</v>
      </c>
    </row>
    <row r="4" spans="1:9" ht="60" x14ac:dyDescent="0.25">
      <c r="A4" s="89" t="s">
        <v>192</v>
      </c>
      <c r="B4" s="90" t="s">
        <v>193</v>
      </c>
      <c r="C4" s="91" t="s">
        <v>194</v>
      </c>
    </row>
    <row r="5" spans="1:9" ht="75" x14ac:dyDescent="0.25">
      <c r="A5" s="89" t="s">
        <v>195</v>
      </c>
      <c r="B5" s="90" t="s">
        <v>196</v>
      </c>
      <c r="C5" s="91" t="s">
        <v>197</v>
      </c>
    </row>
    <row r="6" spans="1:9" ht="75" x14ac:dyDescent="0.25">
      <c r="A6" s="92" t="s">
        <v>198</v>
      </c>
      <c r="B6" s="93" t="s">
        <v>199</v>
      </c>
      <c r="C6" s="94" t="s">
        <v>200</v>
      </c>
    </row>
    <row r="7" spans="1:9" x14ac:dyDescent="0.25">
      <c r="A7" s="33"/>
      <c r="B7" s="33"/>
      <c r="C7" s="33"/>
    </row>
    <row r="8" spans="1:9" x14ac:dyDescent="0.25">
      <c r="A8" s="340" t="s">
        <v>202</v>
      </c>
      <c r="B8" s="340"/>
      <c r="C8" s="340"/>
    </row>
    <row r="9" spans="1:9" x14ac:dyDescent="0.25">
      <c r="A9" s="34" t="s">
        <v>186</v>
      </c>
      <c r="B9" s="34" t="s">
        <v>187</v>
      </c>
      <c r="C9" s="34" t="s">
        <v>188</v>
      </c>
    </row>
    <row r="10" spans="1:9" ht="60" x14ac:dyDescent="0.25">
      <c r="A10" s="89" t="s">
        <v>189</v>
      </c>
      <c r="B10" s="90" t="s">
        <v>206</v>
      </c>
      <c r="C10" s="91" t="s">
        <v>205</v>
      </c>
    </row>
    <row r="11" spans="1:9" ht="60" x14ac:dyDescent="0.25">
      <c r="A11" s="89" t="s">
        <v>201</v>
      </c>
      <c r="B11" s="90" t="s">
        <v>193</v>
      </c>
      <c r="C11" s="91" t="s">
        <v>204</v>
      </c>
    </row>
    <row r="12" spans="1:9" ht="60" x14ac:dyDescent="0.25">
      <c r="A12" s="92" t="s">
        <v>198</v>
      </c>
      <c r="B12" s="93" t="s">
        <v>199</v>
      </c>
      <c r="C12" s="94" t="s">
        <v>207</v>
      </c>
    </row>
    <row r="14" spans="1:9" x14ac:dyDescent="0.25">
      <c r="A14" s="326" t="s">
        <v>203</v>
      </c>
      <c r="B14" s="327"/>
      <c r="C14" s="327"/>
      <c r="D14" s="265"/>
    </row>
    <row r="15" spans="1:9" ht="30" x14ac:dyDescent="0.25">
      <c r="A15" s="95" t="s">
        <v>209</v>
      </c>
      <c r="B15" s="95" t="s">
        <v>187</v>
      </c>
      <c r="C15" s="95" t="s">
        <v>215</v>
      </c>
      <c r="D15" s="95" t="s">
        <v>213</v>
      </c>
    </row>
    <row r="16" spans="1:9" ht="60" x14ac:dyDescent="0.25">
      <c r="A16" s="89" t="s">
        <v>208</v>
      </c>
      <c r="B16" s="90" t="s">
        <v>214</v>
      </c>
      <c r="C16" s="90" t="s">
        <v>225</v>
      </c>
      <c r="D16" s="91" t="s">
        <v>221</v>
      </c>
      <c r="G16">
        <v>16</v>
      </c>
      <c r="H16">
        <v>25</v>
      </c>
      <c r="I16">
        <f>SUM(G16:H16)</f>
        <v>41</v>
      </c>
    </row>
    <row r="17" spans="1:9" ht="60" x14ac:dyDescent="0.25">
      <c r="A17" s="89" t="s">
        <v>210</v>
      </c>
      <c r="B17" s="90" t="s">
        <v>218</v>
      </c>
      <c r="C17" s="90" t="s">
        <v>216</v>
      </c>
      <c r="D17" s="91" t="s">
        <v>222</v>
      </c>
      <c r="G17">
        <f>SQRT(G16)</f>
        <v>4</v>
      </c>
      <c r="H17">
        <f>SQRT(H16)</f>
        <v>5</v>
      </c>
      <c r="I17">
        <f>SQRT(SUM(G16:H16))</f>
        <v>6.4031242374328485</v>
      </c>
    </row>
    <row r="18" spans="1:9" ht="60" x14ac:dyDescent="0.25">
      <c r="A18" s="89" t="s">
        <v>211</v>
      </c>
      <c r="B18" s="90" t="s">
        <v>219</v>
      </c>
      <c r="C18" s="90" t="s">
        <v>217</v>
      </c>
      <c r="D18" s="91" t="s">
        <v>223</v>
      </c>
    </row>
    <row r="19" spans="1:9" ht="75" x14ac:dyDescent="0.25">
      <c r="A19" s="92" t="s">
        <v>212</v>
      </c>
      <c r="B19" s="93" t="s">
        <v>220</v>
      </c>
      <c r="C19" s="93" t="s">
        <v>395</v>
      </c>
      <c r="D19" s="94" t="s">
        <v>224</v>
      </c>
    </row>
  </sheetData>
  <mergeCells count="3">
    <mergeCell ref="A1:C1"/>
    <mergeCell ref="A8:C8"/>
    <mergeCell ref="A14:D1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workbookViewId="0">
      <selection activeCell="B4" sqref="B4"/>
    </sheetView>
  </sheetViews>
  <sheetFormatPr defaultColWidth="8.85546875" defaultRowHeight="15" x14ac:dyDescent="0.25"/>
  <cols>
    <col min="2" max="2" width="19.140625" customWidth="1"/>
    <col min="3" max="4" width="28.7109375" customWidth="1"/>
    <col min="5" max="5" width="13.85546875" customWidth="1"/>
  </cols>
  <sheetData>
    <row r="1" spans="2:4" x14ac:dyDescent="0.25">
      <c r="B1" s="1"/>
      <c r="C1" s="201" t="s">
        <v>184</v>
      </c>
      <c r="D1" s="201" t="s">
        <v>259</v>
      </c>
    </row>
    <row r="2" spans="2:4" ht="30" x14ac:dyDescent="0.25">
      <c r="B2" s="202" t="s">
        <v>262</v>
      </c>
      <c r="C2" s="202" t="s">
        <v>260</v>
      </c>
      <c r="D2" s="202" t="s">
        <v>261</v>
      </c>
    </row>
    <row r="3" spans="2:4" ht="60" x14ac:dyDescent="0.25">
      <c r="B3" s="202" t="s">
        <v>263</v>
      </c>
      <c r="C3" s="202" t="s">
        <v>264</v>
      </c>
      <c r="D3" s="202" t="s">
        <v>265</v>
      </c>
    </row>
    <row r="4" spans="2:4" ht="60" x14ac:dyDescent="0.25">
      <c r="B4" s="202" t="s">
        <v>263</v>
      </c>
      <c r="C4" s="202" t="s">
        <v>266</v>
      </c>
      <c r="D4" s="202" t="s">
        <v>267</v>
      </c>
    </row>
    <row r="5" spans="2:4" x14ac:dyDescent="0.25">
      <c r="B5" s="88"/>
      <c r="C5" s="88"/>
      <c r="D5" s="88"/>
    </row>
    <row r="6" spans="2:4" x14ac:dyDescent="0.25">
      <c r="B6" s="88"/>
      <c r="C6" s="88"/>
      <c r="D6" s="88"/>
    </row>
    <row r="7" spans="2:4" x14ac:dyDescent="0.25">
      <c r="B7" s="88"/>
      <c r="C7" s="88"/>
      <c r="D7" s="88"/>
    </row>
    <row r="8" spans="2:4" x14ac:dyDescent="0.25">
      <c r="B8" s="88"/>
      <c r="C8" s="88"/>
      <c r="D8" s="88"/>
    </row>
    <row r="9" spans="2:4" x14ac:dyDescent="0.25">
      <c r="B9" s="88"/>
      <c r="C9" s="88"/>
      <c r="D9" s="88"/>
    </row>
    <row r="10" spans="2:4" x14ac:dyDescent="0.25">
      <c r="B10" s="16"/>
      <c r="C10" s="16"/>
      <c r="D10" s="16"/>
    </row>
    <row r="11" spans="2:4" x14ac:dyDescent="0.25">
      <c r="B11" s="16"/>
      <c r="C11" s="16"/>
      <c r="D11" s="16"/>
    </row>
    <row r="12" spans="2:4" x14ac:dyDescent="0.25">
      <c r="B12" s="16"/>
      <c r="C12" s="16"/>
      <c r="D12" s="16"/>
    </row>
    <row r="13" spans="2:4" x14ac:dyDescent="0.25">
      <c r="B13" s="16"/>
      <c r="C13" s="16"/>
      <c r="D13" s="16"/>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7"/>
  <sheetViews>
    <sheetView topLeftCell="A21" zoomScale="150" zoomScaleNormal="150" zoomScalePageLayoutView="150" workbookViewId="0">
      <selection activeCell="M44" sqref="M44"/>
    </sheetView>
  </sheetViews>
  <sheetFormatPr defaultColWidth="8.85546875" defaultRowHeight="15" x14ac:dyDescent="0.25"/>
  <cols>
    <col min="2" max="2" width="14.140625" customWidth="1"/>
    <col min="6" max="6" width="9" customWidth="1"/>
    <col min="7" max="7" width="12" customWidth="1"/>
  </cols>
  <sheetData>
    <row r="1" spans="2:7" ht="15.75" thickBot="1" x14ac:dyDescent="0.3">
      <c r="B1" s="342" t="s">
        <v>271</v>
      </c>
      <c r="C1" s="343"/>
      <c r="D1" s="343"/>
      <c r="E1" s="343"/>
      <c r="F1" s="344"/>
    </row>
    <row r="2" spans="2:7" ht="15.75" thickBot="1" x14ac:dyDescent="0.3">
      <c r="B2" s="118" t="s">
        <v>269</v>
      </c>
      <c r="C2" s="119" t="s">
        <v>105</v>
      </c>
      <c r="D2" s="119" t="s">
        <v>106</v>
      </c>
      <c r="E2" s="119" t="s">
        <v>107</v>
      </c>
      <c r="F2" s="120" t="s">
        <v>108</v>
      </c>
      <c r="G2" s="124" t="s">
        <v>268</v>
      </c>
    </row>
    <row r="3" spans="2:7" x14ac:dyDescent="0.25">
      <c r="B3" s="108">
        <v>1</v>
      </c>
      <c r="C3" s="112">
        <v>1</v>
      </c>
      <c r="D3" s="112">
        <v>0</v>
      </c>
      <c r="E3" s="112">
        <v>3</v>
      </c>
      <c r="F3" s="113">
        <v>4</v>
      </c>
    </row>
    <row r="4" spans="2:7" x14ac:dyDescent="0.25">
      <c r="B4" s="109">
        <f>B3+1</f>
        <v>2</v>
      </c>
      <c r="C4" s="45">
        <v>1</v>
      </c>
      <c r="D4" s="45">
        <v>0</v>
      </c>
      <c r="E4" s="45">
        <v>1</v>
      </c>
      <c r="F4" s="114">
        <v>4</v>
      </c>
    </row>
    <row r="5" spans="2:7" x14ac:dyDescent="0.25">
      <c r="B5" s="109">
        <f t="shared" ref="B5:B14" si="0">B4+1</f>
        <v>3</v>
      </c>
      <c r="C5" s="45">
        <v>0</v>
      </c>
      <c r="D5" s="45">
        <v>0</v>
      </c>
      <c r="E5" s="45">
        <v>0</v>
      </c>
      <c r="F5" s="114">
        <v>0</v>
      </c>
    </row>
    <row r="6" spans="2:7" x14ac:dyDescent="0.25">
      <c r="B6" s="109">
        <f t="shared" si="0"/>
        <v>4</v>
      </c>
      <c r="C6" s="45">
        <v>1</v>
      </c>
      <c r="D6" s="45">
        <v>1</v>
      </c>
      <c r="E6" s="45">
        <v>4</v>
      </c>
      <c r="F6" s="114">
        <v>4</v>
      </c>
    </row>
    <row r="7" spans="2:7" x14ac:dyDescent="0.25">
      <c r="B7" s="109">
        <f t="shared" si="0"/>
        <v>5</v>
      </c>
      <c r="C7" s="45">
        <v>1</v>
      </c>
      <c r="D7" s="45">
        <v>0</v>
      </c>
      <c r="E7" s="45">
        <v>3</v>
      </c>
      <c r="F7" s="114">
        <v>4</v>
      </c>
    </row>
    <row r="8" spans="2:7" x14ac:dyDescent="0.25">
      <c r="B8" s="109">
        <f t="shared" si="0"/>
        <v>6</v>
      </c>
      <c r="C8" s="45">
        <v>1</v>
      </c>
      <c r="D8" s="45">
        <v>1</v>
      </c>
      <c r="E8" s="45">
        <v>4</v>
      </c>
      <c r="F8" s="114">
        <v>4</v>
      </c>
    </row>
    <row r="9" spans="2:7" x14ac:dyDescent="0.25">
      <c r="B9" s="109">
        <f t="shared" si="0"/>
        <v>7</v>
      </c>
      <c r="C9" s="45">
        <v>1</v>
      </c>
      <c r="D9" s="45">
        <v>1</v>
      </c>
      <c r="E9" s="45">
        <v>3</v>
      </c>
      <c r="F9" s="114">
        <v>2</v>
      </c>
    </row>
    <row r="10" spans="2:7" x14ac:dyDescent="0.25">
      <c r="B10" s="109">
        <f t="shared" si="0"/>
        <v>8</v>
      </c>
      <c r="C10" s="45">
        <v>1</v>
      </c>
      <c r="D10" s="45">
        <v>0</v>
      </c>
      <c r="E10" s="45">
        <v>4</v>
      </c>
      <c r="F10" s="114">
        <v>4</v>
      </c>
    </row>
    <row r="11" spans="2:7" x14ac:dyDescent="0.25">
      <c r="B11" s="109">
        <f t="shared" si="0"/>
        <v>9</v>
      </c>
      <c r="C11" s="45">
        <v>1</v>
      </c>
      <c r="D11" s="45">
        <v>0</v>
      </c>
      <c r="E11" s="45">
        <v>4</v>
      </c>
      <c r="F11" s="114">
        <v>4</v>
      </c>
    </row>
    <row r="12" spans="2:7" x14ac:dyDescent="0.25">
      <c r="B12" s="109">
        <f t="shared" si="0"/>
        <v>10</v>
      </c>
      <c r="C12" s="45">
        <v>1</v>
      </c>
      <c r="D12" s="45">
        <v>0</v>
      </c>
      <c r="E12" s="45">
        <v>1</v>
      </c>
      <c r="F12" s="114">
        <v>1</v>
      </c>
    </row>
    <row r="13" spans="2:7" x14ac:dyDescent="0.25">
      <c r="B13" s="109">
        <f t="shared" si="0"/>
        <v>11</v>
      </c>
      <c r="C13" s="45">
        <v>1</v>
      </c>
      <c r="D13" s="45">
        <v>1</v>
      </c>
      <c r="E13" s="45">
        <v>3</v>
      </c>
      <c r="F13" s="114">
        <v>4</v>
      </c>
    </row>
    <row r="14" spans="2:7" ht="15.75" thickBot="1" x14ac:dyDescent="0.3">
      <c r="B14" s="110">
        <f t="shared" si="0"/>
        <v>12</v>
      </c>
      <c r="C14" s="50">
        <v>1</v>
      </c>
      <c r="D14" s="50">
        <v>0</v>
      </c>
      <c r="E14" s="50">
        <v>4</v>
      </c>
      <c r="F14" s="115">
        <v>4</v>
      </c>
    </row>
    <row r="15" spans="2:7" ht="15.75" thickBot="1" x14ac:dyDescent="0.3">
      <c r="B15" s="102" t="s">
        <v>28</v>
      </c>
      <c r="C15" s="116">
        <f>AVERAGE(C3:C14)</f>
        <v>0.91666666666666663</v>
      </c>
      <c r="D15" s="116">
        <f>AVERAGE(D3:D14)</f>
        <v>0.33333333333333331</v>
      </c>
      <c r="E15" s="116">
        <f>AVERAGE(E3:E14)</f>
        <v>2.8333333333333335</v>
      </c>
      <c r="F15" s="117">
        <f>AVERAGE(F3:F14)</f>
        <v>3.25</v>
      </c>
    </row>
    <row r="16" spans="2:7" ht="15.75" thickBot="1" x14ac:dyDescent="0.3">
      <c r="B16" s="107" t="s">
        <v>272</v>
      </c>
      <c r="C16" s="99">
        <v>1</v>
      </c>
      <c r="D16" s="99">
        <v>1</v>
      </c>
      <c r="E16" s="99">
        <v>4</v>
      </c>
      <c r="F16" s="100">
        <v>4</v>
      </c>
    </row>
    <row r="17" spans="2:7" ht="15.75" thickBot="1" x14ac:dyDescent="0.3">
      <c r="B17" s="121" t="s">
        <v>270</v>
      </c>
      <c r="C17" s="122">
        <f>C15/C16</f>
        <v>0.91666666666666663</v>
      </c>
      <c r="D17" s="122">
        <f>D15/D16</f>
        <v>0.33333333333333331</v>
      </c>
      <c r="E17" s="122">
        <f>E15/E16</f>
        <v>0.70833333333333337</v>
      </c>
      <c r="F17" s="123">
        <f>F15/F16</f>
        <v>0.8125</v>
      </c>
    </row>
    <row r="19" spans="2:7" x14ac:dyDescent="0.25">
      <c r="B19" t="s">
        <v>270</v>
      </c>
      <c r="C19" s="32">
        <v>0.83333333333333337</v>
      </c>
      <c r="D19" s="32">
        <v>0.41666666666666669</v>
      </c>
      <c r="E19" s="32">
        <v>0.6875</v>
      </c>
      <c r="F19" s="32">
        <v>0.84375</v>
      </c>
    </row>
    <row r="20" spans="2:7" x14ac:dyDescent="0.25">
      <c r="C20" s="14">
        <v>0.55030931792743498</v>
      </c>
      <c r="D20" s="14">
        <v>0.36169001026554737</v>
      </c>
      <c r="E20" s="14">
        <v>0.80980497883762037</v>
      </c>
      <c r="F20" s="14">
        <v>0.56128329935261267</v>
      </c>
    </row>
    <row r="21" spans="2:7" ht="15.75" thickBot="1" x14ac:dyDescent="0.3"/>
    <row r="22" spans="2:7" ht="15.75" thickBot="1" x14ac:dyDescent="0.3">
      <c r="B22" s="342" t="s">
        <v>271</v>
      </c>
      <c r="C22" s="343"/>
      <c r="D22" s="343"/>
      <c r="E22" s="343"/>
      <c r="F22" s="343"/>
      <c r="G22" s="253"/>
    </row>
    <row r="23" spans="2:7" ht="15.75" thickBot="1" x14ac:dyDescent="0.3">
      <c r="B23" s="118" t="s">
        <v>269</v>
      </c>
      <c r="C23" s="119" t="s">
        <v>105</v>
      </c>
      <c r="D23" s="119" t="s">
        <v>106</v>
      </c>
      <c r="E23" s="119" t="s">
        <v>107</v>
      </c>
      <c r="F23" s="119" t="s">
        <v>108</v>
      </c>
      <c r="G23" s="120" t="s">
        <v>273</v>
      </c>
    </row>
    <row r="24" spans="2:7" ht="15.75" thickBot="1" x14ac:dyDescent="0.3">
      <c r="B24" s="345" t="s">
        <v>274</v>
      </c>
      <c r="C24" s="346"/>
      <c r="D24" s="346"/>
      <c r="E24" s="346"/>
      <c r="F24" s="346"/>
      <c r="G24" s="347"/>
    </row>
    <row r="25" spans="2:7" x14ac:dyDescent="0.25">
      <c r="B25" s="108">
        <v>3</v>
      </c>
      <c r="C25" s="112">
        <v>0</v>
      </c>
      <c r="D25" s="112">
        <v>0</v>
      </c>
      <c r="E25" s="112">
        <v>0</v>
      </c>
      <c r="F25" s="112">
        <v>0</v>
      </c>
      <c r="G25" s="113">
        <v>6</v>
      </c>
    </row>
    <row r="26" spans="2:7" x14ac:dyDescent="0.25">
      <c r="B26" s="109">
        <v>2</v>
      </c>
      <c r="C26" s="45">
        <v>1</v>
      </c>
      <c r="D26" s="45">
        <v>0</v>
      </c>
      <c r="E26" s="45">
        <v>1</v>
      </c>
      <c r="F26" s="45">
        <v>4</v>
      </c>
      <c r="G26" s="114">
        <v>16</v>
      </c>
    </row>
    <row r="27" spans="2:7" x14ac:dyDescent="0.25">
      <c r="B27" s="109">
        <v>1</v>
      </c>
      <c r="C27" s="45">
        <v>1</v>
      </c>
      <c r="D27" s="45">
        <v>0</v>
      </c>
      <c r="E27" s="45">
        <v>3</v>
      </c>
      <c r="F27" s="45">
        <v>4</v>
      </c>
      <c r="G27" s="114">
        <v>20</v>
      </c>
    </row>
    <row r="28" spans="2:7" ht="15.75" thickBot="1" x14ac:dyDescent="0.3">
      <c r="B28" s="109">
        <v>10</v>
      </c>
      <c r="C28" s="45">
        <v>1</v>
      </c>
      <c r="D28" s="45">
        <v>0</v>
      </c>
      <c r="E28" s="45">
        <v>1</v>
      </c>
      <c r="F28" s="45">
        <v>1</v>
      </c>
      <c r="G28" s="114">
        <v>23</v>
      </c>
    </row>
    <row r="29" spans="2:7" ht="15.75" thickBot="1" x14ac:dyDescent="0.3">
      <c r="B29" s="345" t="s">
        <v>275</v>
      </c>
      <c r="C29" s="346"/>
      <c r="D29" s="346"/>
      <c r="E29" s="346"/>
      <c r="F29" s="346"/>
      <c r="G29" s="347"/>
    </row>
    <row r="30" spans="2:7" x14ac:dyDescent="0.25">
      <c r="B30" s="109">
        <v>5</v>
      </c>
      <c r="C30" s="45">
        <v>1</v>
      </c>
      <c r="D30" s="45">
        <v>0</v>
      </c>
      <c r="E30" s="45">
        <v>3</v>
      </c>
      <c r="F30" s="45">
        <v>4</v>
      </c>
      <c r="G30" s="114">
        <v>29</v>
      </c>
    </row>
    <row r="31" spans="2:7" x14ac:dyDescent="0.25">
      <c r="B31" s="109">
        <v>7</v>
      </c>
      <c r="C31" s="45">
        <v>1</v>
      </c>
      <c r="D31" s="45">
        <v>1</v>
      </c>
      <c r="E31" s="45">
        <v>3</v>
      </c>
      <c r="F31" s="45">
        <v>2</v>
      </c>
      <c r="G31" s="114">
        <v>29</v>
      </c>
    </row>
    <row r="32" spans="2:7" x14ac:dyDescent="0.25">
      <c r="B32" s="109">
        <v>8</v>
      </c>
      <c r="C32" s="45">
        <v>1</v>
      </c>
      <c r="D32" s="45">
        <v>0</v>
      </c>
      <c r="E32" s="45">
        <v>4</v>
      </c>
      <c r="F32" s="45">
        <v>4</v>
      </c>
      <c r="G32" s="114">
        <v>29</v>
      </c>
    </row>
    <row r="33" spans="2:7" x14ac:dyDescent="0.25">
      <c r="B33" s="109">
        <v>4</v>
      </c>
      <c r="C33" s="45">
        <v>1</v>
      </c>
      <c r="D33" s="45">
        <v>1</v>
      </c>
      <c r="E33" s="45">
        <v>4</v>
      </c>
      <c r="F33" s="45">
        <v>4</v>
      </c>
      <c r="G33" s="114">
        <v>32</v>
      </c>
    </row>
    <row r="34" spans="2:7" x14ac:dyDescent="0.25">
      <c r="B34" s="109">
        <v>9</v>
      </c>
      <c r="C34" s="45">
        <v>1</v>
      </c>
      <c r="D34" s="45">
        <v>0</v>
      </c>
      <c r="E34" s="45">
        <v>4</v>
      </c>
      <c r="F34" s="45">
        <v>4</v>
      </c>
      <c r="G34" s="114">
        <v>33</v>
      </c>
    </row>
    <row r="35" spans="2:7" x14ac:dyDescent="0.25">
      <c r="B35" s="109">
        <v>11</v>
      </c>
      <c r="C35" s="45">
        <v>1</v>
      </c>
      <c r="D35" s="45">
        <v>1</v>
      </c>
      <c r="E35" s="45">
        <v>3</v>
      </c>
      <c r="F35" s="45">
        <v>4</v>
      </c>
      <c r="G35" s="114">
        <v>33</v>
      </c>
    </row>
    <row r="36" spans="2:7" x14ac:dyDescent="0.25">
      <c r="B36" s="109">
        <v>12</v>
      </c>
      <c r="C36" s="45">
        <v>1</v>
      </c>
      <c r="D36" s="45">
        <v>0</v>
      </c>
      <c r="E36" s="45">
        <v>4</v>
      </c>
      <c r="F36" s="45">
        <v>4</v>
      </c>
      <c r="G36" s="114">
        <v>34</v>
      </c>
    </row>
    <row r="37" spans="2:7" ht="15.75" thickBot="1" x14ac:dyDescent="0.3">
      <c r="B37" s="110">
        <v>6</v>
      </c>
      <c r="C37" s="50">
        <v>1</v>
      </c>
      <c r="D37" s="50">
        <v>1</v>
      </c>
      <c r="E37" s="50">
        <v>4</v>
      </c>
      <c r="F37" s="50">
        <v>4</v>
      </c>
      <c r="G37" s="115">
        <v>35</v>
      </c>
    </row>
    <row r="38" spans="2:7" ht="15.75" thickBot="1" x14ac:dyDescent="0.3">
      <c r="B38" s="131" t="s">
        <v>276</v>
      </c>
      <c r="C38" s="132">
        <f>AVERAGE(C30:C37)/C42</f>
        <v>1</v>
      </c>
      <c r="D38" s="132">
        <f>AVERAGE(D30:D37)/D42</f>
        <v>0.5</v>
      </c>
      <c r="E38" s="132">
        <f>AVERAGE(E30:E37)/E42</f>
        <v>0.90625</v>
      </c>
      <c r="F38" s="132">
        <f>AVERAGE(F30:F37)/F42</f>
        <v>0.9375</v>
      </c>
      <c r="G38" s="133"/>
    </row>
    <row r="39" spans="2:7" ht="15.75" thickBot="1" x14ac:dyDescent="0.3">
      <c r="B39" s="134" t="s">
        <v>277</v>
      </c>
      <c r="C39" s="135">
        <f>AVERAGE(C25:C28)/C42</f>
        <v>0.75</v>
      </c>
      <c r="D39" s="135">
        <f>AVERAGE(D25:D28)/D42</f>
        <v>0</v>
      </c>
      <c r="E39" s="135">
        <f>AVERAGE(E25:E28)/E42</f>
        <v>0.3125</v>
      </c>
      <c r="F39" s="135">
        <f>AVERAGE(F25:F28)/F42</f>
        <v>0.5625</v>
      </c>
      <c r="G39" s="136"/>
    </row>
    <row r="40" spans="2:7" ht="30.75" thickBot="1" x14ac:dyDescent="0.3">
      <c r="B40" s="128" t="s">
        <v>278</v>
      </c>
      <c r="C40" s="129">
        <f>C38-C39</f>
        <v>0.25</v>
      </c>
      <c r="D40" s="129">
        <f>D38-D39</f>
        <v>0.5</v>
      </c>
      <c r="E40" s="129">
        <f>E38-E39</f>
        <v>0.59375</v>
      </c>
      <c r="F40" s="129">
        <f>F38-F39</f>
        <v>0.375</v>
      </c>
      <c r="G40" s="130"/>
    </row>
    <row r="41" spans="2:7" x14ac:dyDescent="0.25">
      <c r="B41" s="22" t="s">
        <v>280</v>
      </c>
      <c r="C41" s="127">
        <f>AVERAGE(C25:C37)</f>
        <v>0.91666666666666663</v>
      </c>
      <c r="D41" s="127">
        <f>AVERAGE(D25:D37)</f>
        <v>0.33333333333333331</v>
      </c>
      <c r="E41" s="127">
        <f>AVERAGE(E25:E37)</f>
        <v>2.8333333333333335</v>
      </c>
      <c r="F41" s="127">
        <f>AVERAGE(F25:F37)</f>
        <v>3.25</v>
      </c>
      <c r="G41" s="23"/>
    </row>
    <row r="42" spans="2:7" x14ac:dyDescent="0.25">
      <c r="B42" s="22" t="s">
        <v>272</v>
      </c>
      <c r="C42" s="127">
        <v>1</v>
      </c>
      <c r="D42" s="127">
        <v>1</v>
      </c>
      <c r="E42" s="127">
        <v>4</v>
      </c>
      <c r="F42" s="127">
        <v>4</v>
      </c>
      <c r="G42" s="23"/>
    </row>
    <row r="43" spans="2:7" ht="15.75" thickBot="1" x14ac:dyDescent="0.3">
      <c r="B43" s="125" t="s">
        <v>270</v>
      </c>
      <c r="C43" s="126">
        <f>C41/C42</f>
        <v>0.91666666666666663</v>
      </c>
      <c r="D43" s="126">
        <f>D41/D42</f>
        <v>0.33333333333333331</v>
      </c>
      <c r="E43" s="126">
        <f>E41/E42</f>
        <v>0.70833333333333337</v>
      </c>
      <c r="F43" s="126">
        <f>F41/F42</f>
        <v>0.8125</v>
      </c>
      <c r="G43" s="111"/>
    </row>
    <row r="44" spans="2:7" x14ac:dyDescent="0.25">
      <c r="B44" s="348" t="s">
        <v>279</v>
      </c>
      <c r="C44" s="349"/>
      <c r="D44" s="349"/>
      <c r="E44" s="349"/>
      <c r="F44" s="349"/>
      <c r="G44" s="349"/>
    </row>
    <row r="45" spans="2:7" x14ac:dyDescent="0.25">
      <c r="B45" s="341" t="s">
        <v>281</v>
      </c>
      <c r="C45" s="257"/>
      <c r="D45" s="257"/>
      <c r="E45" s="257"/>
      <c r="F45" s="257"/>
      <c r="G45" s="257"/>
    </row>
    <row r="47" spans="2:7" x14ac:dyDescent="0.25">
      <c r="B47" s="9"/>
    </row>
  </sheetData>
  <sortState ref="B24:G35">
    <sortCondition ref="G24"/>
  </sortState>
  <mergeCells count="6">
    <mergeCell ref="B45:G45"/>
    <mergeCell ref="B1:F1"/>
    <mergeCell ref="B22:G22"/>
    <mergeCell ref="B24:G24"/>
    <mergeCell ref="B29:G29"/>
    <mergeCell ref="B44:G4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19" sqref="G19"/>
    </sheetView>
  </sheetViews>
  <sheetFormatPr defaultColWidth="8.85546875" defaultRowHeight="15" x14ac:dyDescent="0.25"/>
  <cols>
    <col min="1" max="4" width="29.42578125" customWidth="1"/>
  </cols>
  <sheetData>
    <row r="1" spans="1:4" x14ac:dyDescent="0.25">
      <c r="A1" s="350" t="s">
        <v>11</v>
      </c>
      <c r="B1" s="151"/>
      <c r="C1" s="151"/>
      <c r="D1" s="152"/>
    </row>
    <row r="2" spans="1:4" x14ac:dyDescent="0.25">
      <c r="A2" s="351"/>
      <c r="B2" s="146" t="s">
        <v>10</v>
      </c>
      <c r="C2" s="146" t="s">
        <v>9</v>
      </c>
      <c r="D2" s="153" t="s">
        <v>372</v>
      </c>
    </row>
    <row r="3" spans="1:4" ht="75" x14ac:dyDescent="0.25">
      <c r="A3" s="154" t="s">
        <v>378</v>
      </c>
      <c r="B3" s="147" t="s">
        <v>382</v>
      </c>
      <c r="C3" s="147" t="s">
        <v>380</v>
      </c>
      <c r="D3" s="155" t="s">
        <v>379</v>
      </c>
    </row>
    <row r="4" spans="1:4" x14ac:dyDescent="0.25">
      <c r="A4" s="156" t="s">
        <v>373</v>
      </c>
      <c r="B4" s="148" t="s">
        <v>373</v>
      </c>
      <c r="C4" s="148" t="s">
        <v>373</v>
      </c>
      <c r="D4" s="157" t="s">
        <v>373</v>
      </c>
    </row>
    <row r="5" spans="1:4" x14ac:dyDescent="0.25">
      <c r="A5" s="158"/>
      <c r="B5" s="149"/>
      <c r="C5" s="149"/>
      <c r="D5" s="159"/>
    </row>
    <row r="6" spans="1:4" ht="90" x14ac:dyDescent="0.25">
      <c r="A6" s="160" t="s">
        <v>377</v>
      </c>
      <c r="B6" s="150" t="s">
        <v>383</v>
      </c>
      <c r="C6" s="150" t="s">
        <v>374</v>
      </c>
      <c r="D6" s="161" t="s">
        <v>375</v>
      </c>
    </row>
    <row r="7" spans="1:4" x14ac:dyDescent="0.25">
      <c r="A7" s="156" t="s">
        <v>376</v>
      </c>
      <c r="B7" s="148" t="s">
        <v>376</v>
      </c>
      <c r="C7" s="148" t="s">
        <v>376</v>
      </c>
      <c r="D7" s="157" t="s">
        <v>376</v>
      </c>
    </row>
    <row r="8" spans="1:4" x14ac:dyDescent="0.25">
      <c r="A8" s="158"/>
      <c r="B8" s="149"/>
      <c r="C8" s="149"/>
      <c r="D8" s="159"/>
    </row>
    <row r="9" spans="1:4" ht="105.75" thickBot="1" x14ac:dyDescent="0.3">
      <c r="A9" s="162" t="s">
        <v>386</v>
      </c>
      <c r="B9" s="163" t="s">
        <v>381</v>
      </c>
      <c r="C9" s="163" t="s">
        <v>385</v>
      </c>
      <c r="D9" s="164" t="s">
        <v>384</v>
      </c>
    </row>
  </sheetData>
  <mergeCells count="1">
    <mergeCell ref="A1:A2"/>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31"/>
  <sheetViews>
    <sheetView workbookViewId="0">
      <selection activeCell="J30" sqref="J30"/>
    </sheetView>
  </sheetViews>
  <sheetFormatPr defaultColWidth="8.85546875" defaultRowHeight="15" x14ac:dyDescent="0.25"/>
  <sheetData>
    <row r="3" spans="3:7" x14ac:dyDescent="0.25">
      <c r="C3" t="s">
        <v>388</v>
      </c>
    </row>
    <row r="5" spans="3:7" x14ac:dyDescent="0.25">
      <c r="C5" t="s">
        <v>389</v>
      </c>
      <c r="D5" t="s">
        <v>390</v>
      </c>
      <c r="E5" t="s">
        <v>391</v>
      </c>
      <c r="F5" t="s">
        <v>394</v>
      </c>
    </row>
    <row r="6" spans="3:7" x14ac:dyDescent="0.25">
      <c r="C6" s="14">
        <v>9.0500000000000007</v>
      </c>
      <c r="D6" t="s">
        <v>392</v>
      </c>
      <c r="E6">
        <v>30</v>
      </c>
      <c r="F6">
        <v>0</v>
      </c>
      <c r="G6" s="14">
        <f>F6/E6</f>
        <v>0</v>
      </c>
    </row>
    <row r="7" spans="3:7" x14ac:dyDescent="0.25">
      <c r="C7" s="14">
        <v>9.1</v>
      </c>
      <c r="D7" t="s">
        <v>392</v>
      </c>
      <c r="E7">
        <v>30</v>
      </c>
      <c r="F7">
        <v>2</v>
      </c>
      <c r="G7" s="14">
        <f t="shared" ref="G7:G17" si="0">F7/E7</f>
        <v>6.6666666666666666E-2</v>
      </c>
    </row>
    <row r="8" spans="3:7" x14ac:dyDescent="0.25">
      <c r="C8" s="14">
        <v>9.15</v>
      </c>
      <c r="D8" t="s">
        <v>393</v>
      </c>
      <c r="E8">
        <v>10</v>
      </c>
      <c r="F8">
        <v>1</v>
      </c>
      <c r="G8" s="14">
        <f t="shared" si="0"/>
        <v>0.1</v>
      </c>
    </row>
    <row r="9" spans="3:7" x14ac:dyDescent="0.25">
      <c r="C9" s="14">
        <v>9.19</v>
      </c>
      <c r="D9" t="s">
        <v>393</v>
      </c>
      <c r="E9">
        <v>30</v>
      </c>
      <c r="F9">
        <v>2</v>
      </c>
      <c r="G9" s="14">
        <f t="shared" si="0"/>
        <v>6.6666666666666666E-2</v>
      </c>
    </row>
    <row r="10" spans="3:7" x14ac:dyDescent="0.25">
      <c r="C10" s="14">
        <v>9.25</v>
      </c>
      <c r="D10" t="s">
        <v>392</v>
      </c>
      <c r="E10">
        <v>30</v>
      </c>
      <c r="F10">
        <v>4</v>
      </c>
      <c r="G10" s="14">
        <f t="shared" si="0"/>
        <v>0.13333333333333333</v>
      </c>
    </row>
    <row r="11" spans="3:7" x14ac:dyDescent="0.25">
      <c r="C11" s="14">
        <v>9.3000000000000007</v>
      </c>
      <c r="D11" t="s">
        <v>393</v>
      </c>
      <c r="E11">
        <v>30</v>
      </c>
      <c r="F11">
        <v>2</v>
      </c>
      <c r="G11" s="14">
        <f t="shared" si="0"/>
        <v>6.6666666666666666E-2</v>
      </c>
    </row>
    <row r="12" spans="3:7" x14ac:dyDescent="0.25">
      <c r="C12" s="14">
        <v>10.06</v>
      </c>
      <c r="D12" t="s">
        <v>392</v>
      </c>
      <c r="E12">
        <v>30</v>
      </c>
      <c r="F12">
        <v>5</v>
      </c>
      <c r="G12" s="14">
        <f t="shared" si="0"/>
        <v>0.16666666666666666</v>
      </c>
    </row>
    <row r="13" spans="3:7" x14ac:dyDescent="0.25">
      <c r="C13" s="14">
        <v>10.1</v>
      </c>
      <c r="D13" t="s">
        <v>392</v>
      </c>
      <c r="E13">
        <v>20</v>
      </c>
      <c r="F13">
        <v>4</v>
      </c>
      <c r="G13" s="14">
        <f t="shared" si="0"/>
        <v>0.2</v>
      </c>
    </row>
    <row r="14" spans="3:7" x14ac:dyDescent="0.25">
      <c r="C14" s="14">
        <v>10.15</v>
      </c>
      <c r="D14" t="s">
        <v>392</v>
      </c>
      <c r="E14">
        <v>15</v>
      </c>
      <c r="F14">
        <v>6</v>
      </c>
      <c r="G14" s="14">
        <f t="shared" si="0"/>
        <v>0.4</v>
      </c>
    </row>
    <row r="15" spans="3:7" x14ac:dyDescent="0.25">
      <c r="C15" s="14">
        <v>10.199999999999999</v>
      </c>
      <c r="D15" t="s">
        <v>393</v>
      </c>
      <c r="E15">
        <v>30</v>
      </c>
      <c r="F15">
        <v>3</v>
      </c>
      <c r="G15" s="14">
        <f t="shared" si="0"/>
        <v>0.1</v>
      </c>
    </row>
    <row r="16" spans="3:7" x14ac:dyDescent="0.25">
      <c r="C16" s="14">
        <v>10.27</v>
      </c>
      <c r="D16" t="s">
        <v>393</v>
      </c>
      <c r="E16">
        <v>20</v>
      </c>
      <c r="F16">
        <v>2</v>
      </c>
      <c r="G16" s="14">
        <f t="shared" si="0"/>
        <v>0.1</v>
      </c>
    </row>
    <row r="17" spans="3:13" x14ac:dyDescent="0.25">
      <c r="C17" s="14">
        <v>10.3</v>
      </c>
      <c r="D17" t="s">
        <v>392</v>
      </c>
      <c r="E17">
        <v>30</v>
      </c>
      <c r="F17">
        <v>4</v>
      </c>
      <c r="G17" s="14">
        <f t="shared" si="0"/>
        <v>0.13333333333333333</v>
      </c>
    </row>
    <row r="19" spans="3:13" x14ac:dyDescent="0.25">
      <c r="C19" s="184" t="str">
        <f>C5</f>
        <v>Day</v>
      </c>
      <c r="D19" s="184" t="str">
        <f>D5</f>
        <v>Instructor</v>
      </c>
      <c r="E19" t="s">
        <v>469</v>
      </c>
    </row>
    <row r="20" spans="3:13" x14ac:dyDescent="0.25">
      <c r="C20" s="14">
        <v>9.0500000000000007</v>
      </c>
      <c r="D20" s="184" t="str">
        <f t="shared" ref="D20" si="1">D6</f>
        <v>A</v>
      </c>
      <c r="E20" s="14">
        <f>G6</f>
        <v>0</v>
      </c>
      <c r="G20" s="14"/>
      <c r="H20" s="14"/>
      <c r="I20" s="14"/>
      <c r="K20" s="14"/>
      <c r="L20" s="14"/>
      <c r="M20" s="14"/>
    </row>
    <row r="21" spans="3:13" x14ac:dyDescent="0.25">
      <c r="C21" s="14">
        <v>9.1</v>
      </c>
      <c r="D21" s="184" t="str">
        <f t="shared" ref="D21" si="2">D7</f>
        <v>A</v>
      </c>
      <c r="E21" s="14">
        <f t="shared" ref="E21:E31" si="3">G7</f>
        <v>6.6666666666666666E-2</v>
      </c>
      <c r="G21" s="14"/>
      <c r="H21" s="14"/>
      <c r="I21" s="14"/>
      <c r="K21" s="14"/>
      <c r="L21" s="14"/>
      <c r="M21" s="14"/>
    </row>
    <row r="22" spans="3:13" x14ac:dyDescent="0.25">
      <c r="C22" s="14">
        <v>9.15</v>
      </c>
      <c r="D22" s="184" t="str">
        <f t="shared" ref="D22" si="4">D8</f>
        <v>B</v>
      </c>
      <c r="E22" s="14">
        <f t="shared" si="3"/>
        <v>0.1</v>
      </c>
      <c r="G22" s="14"/>
      <c r="H22" s="14"/>
      <c r="I22" s="14"/>
      <c r="K22" s="14"/>
      <c r="L22" s="14"/>
      <c r="M22" s="14"/>
    </row>
    <row r="23" spans="3:13" x14ac:dyDescent="0.25">
      <c r="C23" s="14">
        <v>9.19</v>
      </c>
      <c r="D23" s="184" t="str">
        <f t="shared" ref="D23" si="5">D9</f>
        <v>B</v>
      </c>
      <c r="E23" s="14">
        <f t="shared" si="3"/>
        <v>6.6666666666666666E-2</v>
      </c>
      <c r="G23" s="14"/>
      <c r="H23" s="14"/>
      <c r="I23" s="14"/>
      <c r="K23" s="14"/>
      <c r="L23" s="14"/>
      <c r="M23" s="14"/>
    </row>
    <row r="24" spans="3:13" x14ac:dyDescent="0.25">
      <c r="C24" s="14">
        <v>9.25</v>
      </c>
      <c r="D24" s="184" t="str">
        <f t="shared" ref="D24" si="6">D10</f>
        <v>A</v>
      </c>
      <c r="E24" s="14">
        <f t="shared" si="3"/>
        <v>0.13333333333333333</v>
      </c>
      <c r="G24" s="14"/>
      <c r="H24" s="14"/>
      <c r="I24" s="14"/>
      <c r="K24" s="14"/>
      <c r="L24" s="14"/>
      <c r="M24" s="14"/>
    </row>
    <row r="25" spans="3:13" x14ac:dyDescent="0.25">
      <c r="C25" s="14">
        <v>9.3000000000000007</v>
      </c>
      <c r="D25" s="184" t="str">
        <f t="shared" ref="D25" si="7">D11</f>
        <v>B</v>
      </c>
      <c r="E25" s="14">
        <f t="shared" si="3"/>
        <v>6.6666666666666666E-2</v>
      </c>
      <c r="G25" s="14"/>
      <c r="H25" s="14"/>
      <c r="I25" s="14"/>
      <c r="M25" s="14"/>
    </row>
    <row r="26" spans="3:13" x14ac:dyDescent="0.25">
      <c r="C26" s="14">
        <v>10.06</v>
      </c>
      <c r="D26" s="184" t="str">
        <f t="shared" ref="D26" si="8">D12</f>
        <v>A</v>
      </c>
      <c r="E26" s="14">
        <f t="shared" si="3"/>
        <v>0.16666666666666666</v>
      </c>
      <c r="G26" s="14"/>
      <c r="H26" s="14"/>
      <c r="I26" s="14"/>
    </row>
    <row r="27" spans="3:13" x14ac:dyDescent="0.25">
      <c r="C27" s="14">
        <v>10.1</v>
      </c>
      <c r="D27" s="184" t="str">
        <f t="shared" ref="D27" si="9">D13</f>
        <v>A</v>
      </c>
      <c r="E27" s="14">
        <f t="shared" si="3"/>
        <v>0.2</v>
      </c>
      <c r="I27" s="14"/>
    </row>
    <row r="28" spans="3:13" x14ac:dyDescent="0.25">
      <c r="C28" s="14">
        <v>10.15</v>
      </c>
      <c r="D28" s="184" t="str">
        <f t="shared" ref="D28" si="10">D14</f>
        <v>A</v>
      </c>
      <c r="E28" s="14">
        <f t="shared" si="3"/>
        <v>0.4</v>
      </c>
    </row>
    <row r="29" spans="3:13" x14ac:dyDescent="0.25">
      <c r="C29" s="14">
        <v>10.199999999999999</v>
      </c>
      <c r="D29" s="184" t="str">
        <f t="shared" ref="D29" si="11">D15</f>
        <v>B</v>
      </c>
      <c r="E29" s="14">
        <f t="shared" si="3"/>
        <v>0.1</v>
      </c>
    </row>
    <row r="30" spans="3:13" x14ac:dyDescent="0.25">
      <c r="C30" s="14">
        <v>10.27</v>
      </c>
      <c r="D30" s="184" t="str">
        <f t="shared" ref="D30" si="12">D16</f>
        <v>B</v>
      </c>
      <c r="E30" s="14">
        <f t="shared" si="3"/>
        <v>0.1</v>
      </c>
    </row>
    <row r="31" spans="3:13" x14ac:dyDescent="0.25">
      <c r="C31" s="14">
        <v>10.3</v>
      </c>
      <c r="D31" s="184" t="str">
        <f t="shared" ref="D31" si="13">D17</f>
        <v>A</v>
      </c>
      <c r="E31" s="14">
        <f t="shared" si="3"/>
        <v>0.13333333333333333</v>
      </c>
    </row>
  </sheetData>
  <pageMargins left="0.7" right="0.7" top="0.75" bottom="0.75" header="0.3" footer="0.3"/>
  <pageSetup orientation="portrait" horizontalDpi="90" verticalDpi="9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zoomScale="125" zoomScaleNormal="125" zoomScalePageLayoutView="125" workbookViewId="0">
      <selection activeCell="D6" sqref="A2:D6"/>
    </sheetView>
  </sheetViews>
  <sheetFormatPr defaultColWidth="8.85546875" defaultRowHeight="15" x14ac:dyDescent="0.25"/>
  <cols>
    <col min="1" max="1" width="12" customWidth="1"/>
    <col min="2" max="2" width="28" customWidth="1"/>
    <col min="3" max="3" width="25.42578125" customWidth="1"/>
    <col min="4" max="4" width="38.28515625" customWidth="1"/>
    <col min="5" max="5" width="41.42578125" customWidth="1"/>
  </cols>
  <sheetData>
    <row r="2" spans="1:5" ht="15.75" x14ac:dyDescent="0.25">
      <c r="A2" s="249" t="s">
        <v>522</v>
      </c>
      <c r="B2" s="249"/>
      <c r="C2" s="249"/>
      <c r="D2" s="249"/>
    </row>
    <row r="3" spans="1:5" x14ac:dyDescent="0.25">
      <c r="A3" s="105" t="s">
        <v>145</v>
      </c>
      <c r="B3" s="105" t="s">
        <v>187</v>
      </c>
      <c r="C3" s="105" t="s">
        <v>300</v>
      </c>
      <c r="D3" s="105" t="s">
        <v>305</v>
      </c>
      <c r="E3" s="143" t="s">
        <v>316</v>
      </c>
    </row>
    <row r="4" spans="1:5" ht="75" x14ac:dyDescent="0.25">
      <c r="A4" s="142" t="s">
        <v>301</v>
      </c>
      <c r="B4" s="16" t="s">
        <v>302</v>
      </c>
      <c r="C4" s="16" t="s">
        <v>312</v>
      </c>
      <c r="D4" s="16" t="s">
        <v>306</v>
      </c>
      <c r="E4" s="16" t="s">
        <v>317</v>
      </c>
    </row>
    <row r="5" spans="1:5" ht="90" x14ac:dyDescent="0.25">
      <c r="A5" s="142" t="s">
        <v>304</v>
      </c>
      <c r="B5" s="16" t="s">
        <v>303</v>
      </c>
      <c r="C5" s="16" t="s">
        <v>309</v>
      </c>
      <c r="D5" s="16" t="s">
        <v>307</v>
      </c>
      <c r="E5" s="144" t="s">
        <v>318</v>
      </c>
    </row>
    <row r="6" spans="1:5" ht="153.75" customHeight="1" x14ac:dyDescent="0.25">
      <c r="A6" s="142" t="s">
        <v>308</v>
      </c>
      <c r="B6" s="16" t="s">
        <v>524</v>
      </c>
      <c r="C6" s="16" t="s">
        <v>314</v>
      </c>
      <c r="D6" s="16" t="s">
        <v>523</v>
      </c>
      <c r="E6" s="16" t="s">
        <v>319</v>
      </c>
    </row>
    <row r="7" spans="1:5" ht="90" x14ac:dyDescent="0.25">
      <c r="A7" s="142" t="s">
        <v>310</v>
      </c>
      <c r="B7" s="16" t="s">
        <v>313</v>
      </c>
      <c r="C7" s="16" t="s">
        <v>525</v>
      </c>
      <c r="D7" s="16" t="s">
        <v>526</v>
      </c>
      <c r="E7" s="16"/>
    </row>
    <row r="8" spans="1:5" ht="171" customHeight="1" x14ac:dyDescent="0.25">
      <c r="A8" s="142" t="s">
        <v>311</v>
      </c>
      <c r="B8" s="16" t="s">
        <v>527</v>
      </c>
      <c r="C8" s="16" t="s">
        <v>315</v>
      </c>
      <c r="D8" s="16" t="s">
        <v>528</v>
      </c>
    </row>
    <row r="9" spans="1:5" x14ac:dyDescent="0.25">
      <c r="A9" s="142"/>
      <c r="B9" s="16"/>
      <c r="C9" s="16"/>
      <c r="D9" s="16"/>
    </row>
    <row r="10" spans="1:5" ht="15.75" x14ac:dyDescent="0.25">
      <c r="A10" s="249" t="s">
        <v>320</v>
      </c>
      <c r="B10" s="249"/>
      <c r="C10" s="249"/>
      <c r="D10" s="249"/>
    </row>
    <row r="11" spans="1:5" x14ac:dyDescent="0.25">
      <c r="A11" s="105" t="s">
        <v>145</v>
      </c>
      <c r="B11" s="105" t="s">
        <v>187</v>
      </c>
      <c r="C11" s="105" t="s">
        <v>339</v>
      </c>
      <c r="D11" s="105" t="s">
        <v>305</v>
      </c>
      <c r="E11" s="143" t="s">
        <v>316</v>
      </c>
    </row>
    <row r="12" spans="1:5" ht="64.5" customHeight="1" x14ac:dyDescent="0.25">
      <c r="A12" s="145" t="s">
        <v>321</v>
      </c>
      <c r="B12" s="16" t="s">
        <v>330</v>
      </c>
      <c r="C12" s="16" t="s">
        <v>332</v>
      </c>
      <c r="D12" s="16" t="s">
        <v>331</v>
      </c>
      <c r="E12" s="144" t="s">
        <v>318</v>
      </c>
    </row>
    <row r="13" spans="1:5" ht="90" x14ac:dyDescent="0.25">
      <c r="A13" s="145" t="s">
        <v>322</v>
      </c>
      <c r="B13" s="16" t="s">
        <v>334</v>
      </c>
      <c r="C13" s="16" t="s">
        <v>337</v>
      </c>
      <c r="D13" s="16" t="s">
        <v>333</v>
      </c>
      <c r="E13" s="144" t="s">
        <v>328</v>
      </c>
    </row>
    <row r="14" spans="1:5" ht="60" x14ac:dyDescent="0.25">
      <c r="A14" s="145" t="s">
        <v>323</v>
      </c>
      <c r="B14" s="16" t="s">
        <v>336</v>
      </c>
      <c r="C14" s="16" t="s">
        <v>338</v>
      </c>
      <c r="D14" s="16" t="s">
        <v>335</v>
      </c>
      <c r="E14" s="144" t="s">
        <v>329</v>
      </c>
    </row>
    <row r="15" spans="1:5" ht="60" x14ac:dyDescent="0.25">
      <c r="A15" s="145" t="s">
        <v>324</v>
      </c>
      <c r="B15" s="16" t="s">
        <v>341</v>
      </c>
      <c r="C15" s="16" t="s">
        <v>529</v>
      </c>
      <c r="D15" s="16" t="s">
        <v>344</v>
      </c>
      <c r="E15" s="144"/>
    </row>
    <row r="16" spans="1:5" ht="75" x14ac:dyDescent="0.25">
      <c r="A16" s="145" t="s">
        <v>325</v>
      </c>
      <c r="B16" s="16" t="s">
        <v>340</v>
      </c>
      <c r="C16" s="16" t="s">
        <v>530</v>
      </c>
      <c r="D16" s="16" t="s">
        <v>345</v>
      </c>
      <c r="E16" s="144"/>
    </row>
    <row r="17" spans="1:5" ht="75" x14ac:dyDescent="0.25">
      <c r="A17" s="145" t="s">
        <v>326</v>
      </c>
      <c r="B17" s="16" t="s">
        <v>342</v>
      </c>
      <c r="C17" s="16" t="s">
        <v>346</v>
      </c>
      <c r="D17" s="16" t="s">
        <v>347</v>
      </c>
      <c r="E17" s="144"/>
    </row>
    <row r="18" spans="1:5" ht="45" x14ac:dyDescent="0.25">
      <c r="A18" s="145" t="s">
        <v>327</v>
      </c>
      <c r="B18" s="16" t="s">
        <v>343</v>
      </c>
      <c r="C18" s="16" t="s">
        <v>348</v>
      </c>
      <c r="D18" s="16" t="s">
        <v>349</v>
      </c>
      <c r="E18" s="144"/>
    </row>
    <row r="19" spans="1:5" x14ac:dyDescent="0.25">
      <c r="B19" s="16"/>
      <c r="C19" s="16"/>
      <c r="D19" s="16"/>
      <c r="E19" s="144"/>
    </row>
    <row r="20" spans="1:5" x14ac:dyDescent="0.25">
      <c r="B20" s="16"/>
      <c r="C20" s="16"/>
      <c r="D20" s="16"/>
    </row>
    <row r="21" spans="1:5" x14ac:dyDescent="0.25">
      <c r="B21" s="16"/>
      <c r="C21" s="16"/>
      <c r="D21" s="16"/>
    </row>
    <row r="22" spans="1:5" x14ac:dyDescent="0.25">
      <c r="B22" s="16"/>
      <c r="C22" s="16"/>
      <c r="D22" s="16"/>
    </row>
    <row r="23" spans="1:5" x14ac:dyDescent="0.25">
      <c r="B23" s="16"/>
      <c r="C23" s="16"/>
      <c r="D23" s="16"/>
    </row>
    <row r="24" spans="1:5" x14ac:dyDescent="0.25">
      <c r="B24" s="16"/>
      <c r="C24" s="16"/>
      <c r="D24" s="16"/>
    </row>
  </sheetData>
  <mergeCells count="2">
    <mergeCell ref="A2:D2"/>
    <mergeCell ref="A10:D10"/>
  </mergeCells>
  <hyperlinks>
    <hyperlink ref="E5" r:id="rId1"/>
  </hyperlinks>
  <pageMargins left="0.7" right="0.7" top="0.75" bottom="0.75" header="0.3" footer="0.3"/>
  <pageSetup orientation="portrait" horizontalDpi="90" verticalDpi="9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24"/>
  <sheetViews>
    <sheetView workbookViewId="0">
      <selection activeCell="E7" sqref="E7"/>
    </sheetView>
  </sheetViews>
  <sheetFormatPr defaultColWidth="11.42578125" defaultRowHeight="15" x14ac:dyDescent="0.25"/>
  <sheetData>
    <row r="1" spans="1:1" x14ac:dyDescent="0.25">
      <c r="A1" t="s">
        <v>561</v>
      </c>
    </row>
    <row r="2" spans="1:1" x14ac:dyDescent="0.25">
      <c r="A2" t="s">
        <v>562</v>
      </c>
    </row>
    <row r="3" spans="1:1" x14ac:dyDescent="0.25">
      <c r="A3" t="s">
        <v>563</v>
      </c>
    </row>
    <row r="4" spans="1:1" x14ac:dyDescent="0.25">
      <c r="A4" s="137"/>
    </row>
    <row r="5" spans="1:1" x14ac:dyDescent="0.25">
      <c r="A5" s="205" t="s">
        <v>558</v>
      </c>
    </row>
    <row r="6" spans="1:1" x14ac:dyDescent="0.25">
      <c r="A6" s="137" t="s">
        <v>559</v>
      </c>
    </row>
    <row r="24" spans="1:1" x14ac:dyDescent="0.25">
      <c r="A24" s="206" t="s">
        <v>560</v>
      </c>
    </row>
  </sheetData>
  <hyperlinks>
    <hyperlink ref="A24" r:id="rId1" location="/comparison-graphs?st0=NH&amp;st1=VT&amp;st2=CT&amp;st3=MA"/>
  </hyperlinks>
  <pageMargins left="0.75" right="0.75" top="1" bottom="1" header="0.5" footer="0.5"/>
  <pageSetup orientation="portrait" horizontalDpi="4294967292" verticalDpi="4294967292"/>
  <drawing r:id="rId2"/>
  <legacyDrawing r:id="rId3"/>
  <oleObjects>
    <mc:AlternateContent xmlns:mc="http://schemas.openxmlformats.org/markup-compatibility/2006">
      <mc:Choice Requires="x14">
        <oleObject progId="Word.Document.12" shapeId="20481" r:id="rId4">
          <objectPr defaultSize="0" r:id="rId5">
            <anchor moveWithCells="1">
              <from>
                <xdr:col>0</xdr:col>
                <xdr:colOff>0</xdr:colOff>
                <xdr:row>6</xdr:row>
                <xdr:rowOff>0</xdr:rowOff>
              </from>
              <to>
                <xdr:col>3</xdr:col>
                <xdr:colOff>295275</xdr:colOff>
                <xdr:row>20</xdr:row>
                <xdr:rowOff>76200</xdr:rowOff>
              </to>
            </anchor>
          </objectPr>
        </oleObject>
      </mc:Choice>
      <mc:Fallback>
        <oleObject progId="Word.Document.12" shapeId="20481" r:id="rId4"/>
      </mc:Fallback>
    </mc:AlternateContent>
    <mc:AlternateContent xmlns:mc="http://schemas.openxmlformats.org/markup-compatibility/2006">
      <mc:Choice Requires="x14">
        <oleObject progId="Word.Document.12" shapeId="20482" r:id="rId6">
          <objectPr defaultSize="0" r:id="rId7">
            <anchor moveWithCells="1">
              <from>
                <xdr:col>4</xdr:col>
                <xdr:colOff>0</xdr:colOff>
                <xdr:row>6</xdr:row>
                <xdr:rowOff>0</xdr:rowOff>
              </from>
              <to>
                <xdr:col>7</xdr:col>
                <xdr:colOff>161925</xdr:colOff>
                <xdr:row>16</xdr:row>
                <xdr:rowOff>95250</xdr:rowOff>
              </to>
            </anchor>
          </objectPr>
        </oleObject>
      </mc:Choice>
      <mc:Fallback>
        <oleObject progId="Word.Document.12" shapeId="20482" r:id="rId6"/>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36" sqref="D36"/>
    </sheetView>
  </sheetViews>
  <sheetFormatPr defaultColWidth="8.85546875" defaultRowHeight="15" x14ac:dyDescent="0.25"/>
  <cols>
    <col min="1" max="1" width="22.7109375" customWidth="1"/>
  </cols>
  <sheetData>
    <row r="1" spans="1:8" ht="15.75" thickBot="1" x14ac:dyDescent="0.3">
      <c r="A1" s="256" t="s">
        <v>169</v>
      </c>
      <c r="B1" s="256"/>
      <c r="C1" s="256"/>
      <c r="D1" s="256"/>
      <c r="E1" s="257"/>
      <c r="F1" s="257"/>
      <c r="G1" s="257"/>
      <c r="H1" s="257"/>
    </row>
    <row r="2" spans="1:8" ht="15.75" thickBot="1" x14ac:dyDescent="0.3">
      <c r="A2" s="250" t="s">
        <v>24</v>
      </c>
      <c r="B2" s="251"/>
      <c r="C2" s="251"/>
      <c r="D2" s="252"/>
      <c r="E2" s="252"/>
      <c r="F2" s="252"/>
      <c r="G2" s="252"/>
      <c r="H2" s="253"/>
    </row>
    <row r="3" spans="1:8" x14ac:dyDescent="0.25">
      <c r="A3" s="22"/>
      <c r="B3" s="266" t="s">
        <v>25</v>
      </c>
      <c r="C3" s="267"/>
      <c r="D3" s="268"/>
      <c r="E3" s="268"/>
      <c r="F3" s="268"/>
      <c r="G3" s="269"/>
      <c r="H3" s="254"/>
    </row>
    <row r="4" spans="1:8" x14ac:dyDescent="0.25">
      <c r="A4" s="22" t="s">
        <v>27</v>
      </c>
      <c r="B4" s="261" t="s">
        <v>121</v>
      </c>
      <c r="C4" s="262"/>
      <c r="D4" s="263" t="s">
        <v>122</v>
      </c>
      <c r="E4" s="264"/>
      <c r="F4" s="264"/>
      <c r="G4" s="265"/>
      <c r="H4" s="255"/>
    </row>
    <row r="5" spans="1:8" ht="22.5" x14ac:dyDescent="0.25">
      <c r="A5" s="22"/>
      <c r="B5" s="70" t="s">
        <v>114</v>
      </c>
      <c r="C5" s="71" t="s">
        <v>170</v>
      </c>
      <c r="D5" s="69" t="s">
        <v>110</v>
      </c>
      <c r="E5" s="69" t="s">
        <v>111</v>
      </c>
      <c r="F5" s="69" t="s">
        <v>112</v>
      </c>
      <c r="G5" s="69" t="s">
        <v>113</v>
      </c>
      <c r="H5" s="73" t="s">
        <v>26</v>
      </c>
    </row>
    <row r="6" spans="1:8" x14ac:dyDescent="0.25">
      <c r="A6" s="17" t="s">
        <v>117</v>
      </c>
      <c r="B6" s="15"/>
      <c r="C6" s="6"/>
      <c r="D6" s="5"/>
      <c r="E6" s="5"/>
      <c r="F6" s="5"/>
      <c r="G6" s="6"/>
      <c r="H6" s="74"/>
    </row>
    <row r="7" spans="1:8" x14ac:dyDescent="0.25">
      <c r="A7" s="17" t="s">
        <v>115</v>
      </c>
      <c r="B7" s="66">
        <v>7.0000000000000007E-2</v>
      </c>
      <c r="C7" s="40">
        <v>0.08</v>
      </c>
      <c r="D7" s="39">
        <v>0.05</v>
      </c>
      <c r="E7" s="68">
        <v>0.05</v>
      </c>
      <c r="F7" s="68">
        <v>0</v>
      </c>
      <c r="G7" s="72">
        <v>0</v>
      </c>
      <c r="H7" s="75">
        <f>SUM(B7:G7)</f>
        <v>0.25</v>
      </c>
    </row>
    <row r="8" spans="1:8" x14ac:dyDescent="0.25">
      <c r="A8" s="17" t="s">
        <v>116</v>
      </c>
      <c r="B8" s="66">
        <v>0</v>
      </c>
      <c r="C8" s="40">
        <v>0</v>
      </c>
      <c r="D8" s="39">
        <v>0.1</v>
      </c>
      <c r="E8" s="68">
        <v>0.05</v>
      </c>
      <c r="F8" s="68">
        <v>0.05</v>
      </c>
      <c r="G8" s="72">
        <v>0</v>
      </c>
      <c r="H8" s="75">
        <f>SUM(B8:G8)</f>
        <v>0.2</v>
      </c>
    </row>
    <row r="9" spans="1:8" x14ac:dyDescent="0.25">
      <c r="A9" s="76" t="s">
        <v>23</v>
      </c>
      <c r="B9" s="67">
        <f t="shared" ref="B9:H9" si="0">SUM(B7:B8)</f>
        <v>7.0000000000000007E-2</v>
      </c>
      <c r="C9" s="41">
        <f t="shared" si="0"/>
        <v>0.08</v>
      </c>
      <c r="D9" s="36">
        <f t="shared" si="0"/>
        <v>0.15000000000000002</v>
      </c>
      <c r="E9" s="36">
        <f t="shared" si="0"/>
        <v>0.1</v>
      </c>
      <c r="F9" s="36">
        <f t="shared" si="0"/>
        <v>0.05</v>
      </c>
      <c r="G9" s="41">
        <f t="shared" si="0"/>
        <v>0</v>
      </c>
      <c r="H9" s="77">
        <f t="shared" si="0"/>
        <v>0.45</v>
      </c>
    </row>
    <row r="10" spans="1:8" x14ac:dyDescent="0.25">
      <c r="A10" s="17" t="s">
        <v>118</v>
      </c>
      <c r="B10" s="38"/>
      <c r="C10" s="10"/>
      <c r="D10" s="38"/>
      <c r="E10" s="9"/>
      <c r="F10" s="9"/>
      <c r="G10" s="10"/>
      <c r="H10" s="18"/>
    </row>
    <row r="11" spans="1:8" x14ac:dyDescent="0.25">
      <c r="A11" s="17" t="s">
        <v>119</v>
      </c>
      <c r="B11" s="66">
        <v>0.05</v>
      </c>
      <c r="C11" s="40">
        <v>0.05</v>
      </c>
      <c r="D11" s="66">
        <v>0.1</v>
      </c>
      <c r="E11" s="68">
        <v>0.05</v>
      </c>
      <c r="F11" s="68">
        <v>0</v>
      </c>
      <c r="G11" s="72">
        <v>0</v>
      </c>
      <c r="H11" s="78">
        <f>SUM(B11:G11)</f>
        <v>0.25</v>
      </c>
    </row>
    <row r="12" spans="1:8" x14ac:dyDescent="0.25">
      <c r="A12" s="17" t="s">
        <v>120</v>
      </c>
      <c r="B12" s="66">
        <v>0.05</v>
      </c>
      <c r="C12" s="40">
        <v>0</v>
      </c>
      <c r="D12" s="66">
        <v>0.05</v>
      </c>
      <c r="E12" s="39">
        <v>0.1</v>
      </c>
      <c r="F12" s="39">
        <v>0.05</v>
      </c>
      <c r="G12" s="40">
        <v>0.05</v>
      </c>
      <c r="H12" s="75">
        <f>SUM(B12:G12)</f>
        <v>0.3</v>
      </c>
    </row>
    <row r="13" spans="1:8" x14ac:dyDescent="0.25">
      <c r="A13" s="76" t="s">
        <v>23</v>
      </c>
      <c r="B13" s="67">
        <f t="shared" ref="B13:H13" si="1">SUM(B11:B12)</f>
        <v>0.1</v>
      </c>
      <c r="C13" s="41">
        <f t="shared" si="1"/>
        <v>0.05</v>
      </c>
      <c r="D13" s="67">
        <f t="shared" si="1"/>
        <v>0.15000000000000002</v>
      </c>
      <c r="E13" s="36">
        <f t="shared" si="1"/>
        <v>0.15000000000000002</v>
      </c>
      <c r="F13" s="36">
        <f t="shared" si="1"/>
        <v>0.05</v>
      </c>
      <c r="G13" s="41">
        <f t="shared" si="1"/>
        <v>0.05</v>
      </c>
      <c r="H13" s="79">
        <f t="shared" si="1"/>
        <v>0.55000000000000004</v>
      </c>
    </row>
    <row r="14" spans="1:8" ht="15.75" thickBot="1" x14ac:dyDescent="0.3">
      <c r="A14" s="80" t="s">
        <v>2</v>
      </c>
      <c r="B14" s="258">
        <f>SUM(B7:C8,B11:C12)</f>
        <v>0.3</v>
      </c>
      <c r="C14" s="259"/>
      <c r="D14" s="258">
        <f>SUM(D7:G8,D11:G12)</f>
        <v>0.70000000000000007</v>
      </c>
      <c r="E14" s="260"/>
      <c r="F14" s="260"/>
      <c r="G14" s="259"/>
      <c r="H14" s="81">
        <f>SUM(H9,H13)</f>
        <v>1</v>
      </c>
    </row>
  </sheetData>
  <mergeCells count="8">
    <mergeCell ref="A2:H2"/>
    <mergeCell ref="H3:H4"/>
    <mergeCell ref="A1:H1"/>
    <mergeCell ref="B14:C14"/>
    <mergeCell ref="D14:G14"/>
    <mergeCell ref="B4:C4"/>
    <mergeCell ref="D4:G4"/>
    <mergeCell ref="B3:G3"/>
  </mergeCells>
  <pageMargins left="0.7" right="0.7" top="0.75" bottom="0.75" header="0.3" footer="0.3"/>
  <pageSetup paperSize="0" orientation="portrait"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150" zoomScaleNormal="150" zoomScalePageLayoutView="150" workbookViewId="0">
      <selection sqref="A1:F8"/>
    </sheetView>
  </sheetViews>
  <sheetFormatPr defaultColWidth="8.85546875" defaultRowHeight="15" x14ac:dyDescent="0.25"/>
  <cols>
    <col min="1" max="1" width="8.85546875" style="106"/>
    <col min="2" max="2" width="75" customWidth="1"/>
    <col min="3" max="6" width="11.42578125" customWidth="1"/>
    <col min="7" max="7" width="85.140625" customWidth="1"/>
  </cols>
  <sheetData>
    <row r="1" spans="1:7" ht="34.5" customHeight="1" x14ac:dyDescent="0.25">
      <c r="A1" s="275" t="s">
        <v>564</v>
      </c>
      <c r="B1" s="275"/>
      <c r="C1" s="275"/>
      <c r="D1" s="275"/>
      <c r="E1" s="275"/>
      <c r="F1" s="275"/>
    </row>
    <row r="2" spans="1:7" x14ac:dyDescent="0.25">
      <c r="A2" s="246" t="s">
        <v>565</v>
      </c>
      <c r="B2" s="248"/>
      <c r="C2" s="201" t="s">
        <v>184</v>
      </c>
      <c r="D2" s="201" t="s">
        <v>351</v>
      </c>
      <c r="E2" s="201" t="s">
        <v>183</v>
      </c>
      <c r="F2" s="201" t="s">
        <v>352</v>
      </c>
      <c r="G2" s="106" t="s">
        <v>360</v>
      </c>
    </row>
    <row r="3" spans="1:7" ht="30" x14ac:dyDescent="0.25">
      <c r="A3" s="95">
        <v>1</v>
      </c>
      <c r="B3" s="202" t="s">
        <v>350</v>
      </c>
      <c r="C3" s="95">
        <v>0</v>
      </c>
      <c r="D3" s="95">
        <v>1</v>
      </c>
      <c r="E3" s="95">
        <v>2</v>
      </c>
      <c r="F3" s="95">
        <v>3</v>
      </c>
      <c r="G3" s="88" t="s">
        <v>361</v>
      </c>
    </row>
    <row r="4" spans="1:7" ht="30" x14ac:dyDescent="0.25">
      <c r="A4" s="95">
        <v>2</v>
      </c>
      <c r="B4" s="202" t="s">
        <v>567</v>
      </c>
      <c r="C4" s="95">
        <v>0</v>
      </c>
      <c r="D4" s="95">
        <v>1</v>
      </c>
      <c r="E4" s="95">
        <v>2</v>
      </c>
      <c r="F4" s="95">
        <v>3</v>
      </c>
      <c r="G4" s="88" t="s">
        <v>365</v>
      </c>
    </row>
    <row r="5" spans="1:7" x14ac:dyDescent="0.25">
      <c r="A5" s="95">
        <v>3</v>
      </c>
      <c r="B5" s="202" t="s">
        <v>353</v>
      </c>
      <c r="C5" s="95">
        <v>0</v>
      </c>
      <c r="D5" s="95">
        <v>1</v>
      </c>
      <c r="E5" s="95">
        <v>2</v>
      </c>
      <c r="F5" s="95">
        <v>3</v>
      </c>
      <c r="G5" s="88" t="s">
        <v>368</v>
      </c>
    </row>
    <row r="6" spans="1:7" ht="30" x14ac:dyDescent="0.25">
      <c r="A6" s="95">
        <v>4</v>
      </c>
      <c r="B6" s="202" t="s">
        <v>396</v>
      </c>
      <c r="C6" s="95">
        <v>0</v>
      </c>
      <c r="D6" s="95">
        <v>1</v>
      </c>
      <c r="E6" s="95">
        <v>2</v>
      </c>
      <c r="F6" s="95">
        <v>3</v>
      </c>
      <c r="G6" s="88"/>
    </row>
    <row r="7" spans="1:7" ht="30" x14ac:dyDescent="0.25">
      <c r="A7" s="95">
        <v>5</v>
      </c>
      <c r="B7" s="202" t="s">
        <v>354</v>
      </c>
      <c r="C7" s="95">
        <v>0</v>
      </c>
      <c r="D7" s="95">
        <v>1</v>
      </c>
      <c r="E7" s="95">
        <v>2</v>
      </c>
      <c r="F7" s="95">
        <v>3</v>
      </c>
      <c r="G7" s="88"/>
    </row>
    <row r="8" spans="1:7" x14ac:dyDescent="0.25">
      <c r="A8" s="95">
        <v>6</v>
      </c>
      <c r="B8" s="202" t="s">
        <v>366</v>
      </c>
      <c r="C8" s="95">
        <v>0</v>
      </c>
      <c r="D8" s="95">
        <v>1</v>
      </c>
      <c r="E8" s="95">
        <v>2</v>
      </c>
      <c r="F8" s="95">
        <v>3</v>
      </c>
      <c r="G8" s="88"/>
    </row>
    <row r="9" spans="1:7" x14ac:dyDescent="0.25">
      <c r="A9" s="274" t="s">
        <v>355</v>
      </c>
      <c r="B9" s="274"/>
      <c r="C9" s="274"/>
      <c r="D9" s="274"/>
      <c r="E9" s="274"/>
      <c r="F9" s="274"/>
      <c r="G9" s="88"/>
    </row>
    <row r="10" spans="1:7" ht="30" x14ac:dyDescent="0.25">
      <c r="A10" s="95">
        <v>7</v>
      </c>
      <c r="B10" s="202" t="s">
        <v>397</v>
      </c>
      <c r="C10" s="95">
        <v>0</v>
      </c>
      <c r="D10" s="95">
        <v>1</v>
      </c>
      <c r="E10" s="95">
        <v>2</v>
      </c>
      <c r="F10" s="95">
        <v>3</v>
      </c>
      <c r="G10" s="88"/>
    </row>
    <row r="11" spans="1:7" x14ac:dyDescent="0.25">
      <c r="A11" s="95">
        <v>8</v>
      </c>
      <c r="B11" s="202" t="s">
        <v>568</v>
      </c>
      <c r="C11" s="95">
        <v>0</v>
      </c>
      <c r="D11" s="95">
        <v>1</v>
      </c>
      <c r="E11" s="95">
        <v>2</v>
      </c>
      <c r="F11" s="95">
        <v>3</v>
      </c>
      <c r="G11" s="88"/>
    </row>
    <row r="12" spans="1:7" x14ac:dyDescent="0.25">
      <c r="A12" s="95">
        <v>9</v>
      </c>
      <c r="B12" s="202" t="s">
        <v>356</v>
      </c>
      <c r="C12" s="95">
        <v>0</v>
      </c>
      <c r="D12" s="95">
        <v>1</v>
      </c>
      <c r="E12" s="95">
        <v>2</v>
      </c>
      <c r="F12" s="95">
        <v>3</v>
      </c>
      <c r="G12" s="88"/>
    </row>
    <row r="13" spans="1:7" ht="30" x14ac:dyDescent="0.25">
      <c r="A13" s="95">
        <v>10</v>
      </c>
      <c r="B13" s="202" t="s">
        <v>367</v>
      </c>
      <c r="C13" s="95">
        <v>0</v>
      </c>
      <c r="D13" s="95">
        <v>1</v>
      </c>
      <c r="E13" s="95">
        <v>2</v>
      </c>
      <c r="F13" s="95">
        <v>3</v>
      </c>
      <c r="G13" s="88"/>
    </row>
    <row r="14" spans="1:7" x14ac:dyDescent="0.25">
      <c r="A14" s="95">
        <v>11</v>
      </c>
      <c r="B14" s="202" t="s">
        <v>357</v>
      </c>
      <c r="C14" s="95">
        <v>0</v>
      </c>
      <c r="D14" s="95">
        <v>1</v>
      </c>
      <c r="E14" s="95">
        <v>2</v>
      </c>
      <c r="F14" s="95">
        <v>3</v>
      </c>
      <c r="G14" s="88"/>
    </row>
    <row r="15" spans="1:7" x14ac:dyDescent="0.25">
      <c r="A15" s="95">
        <v>12</v>
      </c>
      <c r="B15" s="202" t="s">
        <v>358</v>
      </c>
      <c r="C15" s="95">
        <v>0</v>
      </c>
      <c r="D15" s="95">
        <v>1</v>
      </c>
      <c r="E15" s="95">
        <v>2</v>
      </c>
      <c r="F15" s="95">
        <v>3</v>
      </c>
      <c r="G15" s="88"/>
    </row>
    <row r="16" spans="1:7" x14ac:dyDescent="0.25">
      <c r="A16" s="274" t="s">
        <v>359</v>
      </c>
      <c r="B16" s="274"/>
      <c r="C16" s="274"/>
      <c r="D16" s="274"/>
      <c r="E16" s="274"/>
      <c r="F16" s="274"/>
    </row>
    <row r="17" spans="1:6" ht="30" x14ac:dyDescent="0.25">
      <c r="A17" s="95">
        <v>13</v>
      </c>
      <c r="B17" s="202" t="s">
        <v>569</v>
      </c>
      <c r="C17" s="95">
        <v>0</v>
      </c>
      <c r="D17" s="95">
        <v>1</v>
      </c>
      <c r="E17" s="95">
        <v>2</v>
      </c>
      <c r="F17" s="95">
        <v>3</v>
      </c>
    </row>
    <row r="18" spans="1:6" ht="30" x14ac:dyDescent="0.25">
      <c r="A18" s="95">
        <v>14</v>
      </c>
      <c r="B18" s="202" t="s">
        <v>570</v>
      </c>
      <c r="C18" s="95">
        <v>0</v>
      </c>
      <c r="D18" s="95">
        <v>1</v>
      </c>
      <c r="E18" s="95">
        <v>2</v>
      </c>
      <c r="F18" s="95">
        <v>3</v>
      </c>
    </row>
    <row r="19" spans="1:6" x14ac:dyDescent="0.25">
      <c r="A19" s="95">
        <v>15</v>
      </c>
      <c r="B19" s="202" t="s">
        <v>369</v>
      </c>
      <c r="C19" s="95">
        <v>0</v>
      </c>
      <c r="D19" s="95">
        <v>1</v>
      </c>
      <c r="E19" s="95">
        <v>2</v>
      </c>
      <c r="F19" s="95">
        <v>3</v>
      </c>
    </row>
    <row r="20" spans="1:6" x14ac:dyDescent="0.25">
      <c r="A20" s="274" t="s">
        <v>362</v>
      </c>
      <c r="B20" s="274"/>
      <c r="C20" s="274"/>
      <c r="D20" s="274"/>
      <c r="E20" s="274"/>
      <c r="F20" s="274"/>
    </row>
    <row r="21" spans="1:6" ht="30" x14ac:dyDescent="0.25">
      <c r="A21" s="95">
        <v>16</v>
      </c>
      <c r="B21" s="207" t="s">
        <v>571</v>
      </c>
      <c r="C21" s="95">
        <v>0</v>
      </c>
      <c r="D21" s="95">
        <v>1</v>
      </c>
      <c r="E21" s="95">
        <v>2</v>
      </c>
      <c r="F21" s="95">
        <v>3</v>
      </c>
    </row>
    <row r="22" spans="1:6" x14ac:dyDescent="0.25">
      <c r="A22" s="95">
        <v>17</v>
      </c>
      <c r="B22" s="207" t="s">
        <v>572</v>
      </c>
      <c r="C22" s="95">
        <v>0</v>
      </c>
      <c r="D22" s="95">
        <v>1</v>
      </c>
      <c r="E22" s="95">
        <v>2</v>
      </c>
      <c r="F22" s="95">
        <v>3</v>
      </c>
    </row>
    <row r="23" spans="1:6" ht="30" x14ac:dyDescent="0.25">
      <c r="A23" s="201">
        <v>18</v>
      </c>
      <c r="B23" s="207" t="s">
        <v>370</v>
      </c>
      <c r="C23" s="95">
        <v>0</v>
      </c>
      <c r="D23" s="95">
        <v>1</v>
      </c>
      <c r="E23" s="95">
        <v>2</v>
      </c>
      <c r="F23" s="95">
        <v>3</v>
      </c>
    </row>
    <row r="24" spans="1:6" x14ac:dyDescent="0.25">
      <c r="A24" s="201">
        <v>19</v>
      </c>
      <c r="B24" s="202" t="s">
        <v>363</v>
      </c>
      <c r="C24" s="95">
        <v>0</v>
      </c>
      <c r="D24" s="95">
        <v>1</v>
      </c>
      <c r="E24" s="95">
        <v>2</v>
      </c>
      <c r="F24" s="95">
        <v>3</v>
      </c>
    </row>
    <row r="25" spans="1:6" ht="15.75" thickBot="1" x14ac:dyDescent="0.3">
      <c r="A25" s="209">
        <v>20</v>
      </c>
      <c r="B25" s="210" t="s">
        <v>364</v>
      </c>
      <c r="C25" s="211">
        <v>0</v>
      </c>
      <c r="D25" s="211">
        <v>1</v>
      </c>
      <c r="E25" s="211">
        <v>2</v>
      </c>
      <c r="F25" s="211">
        <v>3</v>
      </c>
    </row>
    <row r="26" spans="1:6" x14ac:dyDescent="0.25">
      <c r="A26" s="272" t="s">
        <v>566</v>
      </c>
      <c r="B26" s="273"/>
      <c r="C26" s="208"/>
      <c r="D26" s="208"/>
      <c r="E26" s="208"/>
      <c r="F26" s="208"/>
    </row>
    <row r="27" spans="1:6" x14ac:dyDescent="0.25">
      <c r="A27" s="270" t="s">
        <v>371</v>
      </c>
      <c r="B27" s="271"/>
      <c r="C27" s="95"/>
      <c r="D27" s="95"/>
      <c r="E27" s="95"/>
      <c r="F27" s="95"/>
    </row>
  </sheetData>
  <mergeCells count="7">
    <mergeCell ref="A27:B27"/>
    <mergeCell ref="A26:B26"/>
    <mergeCell ref="A9:F9"/>
    <mergeCell ref="A16:F16"/>
    <mergeCell ref="A1:F1"/>
    <mergeCell ref="A20:F20"/>
    <mergeCell ref="A2:B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zoomScale="150" zoomScaleNormal="150" zoomScalePageLayoutView="150" workbookViewId="0">
      <selection activeCell="I14" sqref="I14"/>
    </sheetView>
  </sheetViews>
  <sheetFormatPr defaultColWidth="8.85546875" defaultRowHeight="15" x14ac:dyDescent="0.25"/>
  <cols>
    <col min="1" max="1" width="29.85546875" customWidth="1"/>
    <col min="2" max="3" width="10.42578125" customWidth="1"/>
    <col min="4" max="4" width="11.140625" customWidth="1"/>
    <col min="5" max="6" width="10.42578125" customWidth="1"/>
  </cols>
  <sheetData>
    <row r="2" spans="1:6" x14ac:dyDescent="0.25">
      <c r="A2" s="279" t="s">
        <v>398</v>
      </c>
      <c r="B2" s="279"/>
      <c r="C2" s="279"/>
      <c r="D2" s="279"/>
      <c r="E2" s="279"/>
      <c r="F2" s="279"/>
    </row>
    <row r="3" spans="1:6" x14ac:dyDescent="0.25">
      <c r="A3" s="280" t="s">
        <v>401</v>
      </c>
      <c r="B3" s="279"/>
      <c r="C3" s="279"/>
      <c r="D3" s="279"/>
      <c r="E3" s="279"/>
      <c r="F3" s="279"/>
    </row>
    <row r="5" spans="1:6" ht="29.1" customHeight="1" thickBot="1" x14ac:dyDescent="0.3">
      <c r="A5" s="277" t="s">
        <v>411</v>
      </c>
      <c r="B5" s="278"/>
      <c r="C5" s="278"/>
      <c r="D5" s="278"/>
      <c r="E5" s="278"/>
      <c r="F5" s="278"/>
    </row>
    <row r="6" spans="1:6" x14ac:dyDescent="0.25">
      <c r="A6" s="172" t="s">
        <v>418</v>
      </c>
      <c r="B6" s="276" t="s">
        <v>402</v>
      </c>
      <c r="C6" s="276"/>
      <c r="D6" s="276"/>
      <c r="E6" s="276"/>
      <c r="F6" s="170"/>
    </row>
    <row r="7" spans="1:6" x14ac:dyDescent="0.25">
      <c r="A7" s="22"/>
      <c r="B7" s="168" t="s">
        <v>412</v>
      </c>
      <c r="C7" s="168" t="s">
        <v>413</v>
      </c>
      <c r="D7" s="168" t="s">
        <v>414</v>
      </c>
      <c r="E7" s="168" t="s">
        <v>415</v>
      </c>
      <c r="F7" s="171" t="s">
        <v>8</v>
      </c>
    </row>
    <row r="8" spans="1:6" x14ac:dyDescent="0.25">
      <c r="A8" s="22" t="s">
        <v>404</v>
      </c>
      <c r="B8" s="9"/>
      <c r="C8" s="9"/>
      <c r="D8" s="9"/>
      <c r="E8" s="9"/>
      <c r="F8" s="23"/>
    </row>
    <row r="9" spans="1:6" x14ac:dyDescent="0.25">
      <c r="A9" s="22" t="s">
        <v>403</v>
      </c>
      <c r="B9" s="9"/>
      <c r="C9" s="9"/>
      <c r="D9" s="9"/>
      <c r="E9" s="9"/>
      <c r="F9" s="23"/>
    </row>
    <row r="10" spans="1:6" x14ac:dyDescent="0.25">
      <c r="A10" s="22" t="s">
        <v>405</v>
      </c>
      <c r="B10" s="9"/>
      <c r="C10" s="9"/>
      <c r="D10" s="9"/>
      <c r="E10" s="9"/>
      <c r="F10" s="23"/>
    </row>
    <row r="11" spans="1:6" x14ac:dyDescent="0.25">
      <c r="A11" s="22" t="s">
        <v>406</v>
      </c>
      <c r="B11" s="9"/>
      <c r="C11" s="9"/>
      <c r="D11" s="9"/>
      <c r="E11" s="9"/>
      <c r="F11" s="23"/>
    </row>
    <row r="12" spans="1:6" x14ac:dyDescent="0.25">
      <c r="A12" s="22" t="s">
        <v>407</v>
      </c>
      <c r="B12" s="9"/>
      <c r="C12" s="9"/>
      <c r="D12" s="9"/>
      <c r="E12" s="9"/>
      <c r="F12" s="23"/>
    </row>
    <row r="13" spans="1:6" x14ac:dyDescent="0.25">
      <c r="A13" s="22" t="s">
        <v>408</v>
      </c>
      <c r="B13" s="9"/>
      <c r="C13" s="9"/>
      <c r="D13" s="9"/>
      <c r="E13" s="9"/>
      <c r="F13" s="23"/>
    </row>
    <row r="14" spans="1:6" x14ac:dyDescent="0.25">
      <c r="A14" s="22" t="s">
        <v>409</v>
      </c>
      <c r="B14" s="9"/>
      <c r="C14" s="9"/>
      <c r="D14" s="9"/>
      <c r="E14" s="9"/>
      <c r="F14" s="23"/>
    </row>
    <row r="15" spans="1:6" ht="15.75" thickBot="1" x14ac:dyDescent="0.3">
      <c r="A15" s="102" t="s">
        <v>410</v>
      </c>
      <c r="B15" s="43"/>
      <c r="C15" s="43"/>
      <c r="D15" s="43"/>
      <c r="E15" s="43"/>
      <c r="F15" s="111"/>
    </row>
    <row r="16" spans="1:6" x14ac:dyDescent="0.25">
      <c r="A16" s="22" t="s">
        <v>2</v>
      </c>
      <c r="B16" s="9"/>
      <c r="C16" s="9"/>
      <c r="D16" s="9"/>
      <c r="E16" s="9"/>
      <c r="F16" s="180"/>
    </row>
    <row r="17" spans="1:6" x14ac:dyDescent="0.25">
      <c r="A17" s="22" t="s">
        <v>416</v>
      </c>
      <c r="B17" s="9"/>
      <c r="C17" s="9"/>
      <c r="D17" s="9"/>
      <c r="E17" s="9"/>
      <c r="F17" s="181"/>
    </row>
    <row r="18" spans="1:6" ht="39" customHeight="1" thickBot="1" x14ac:dyDescent="0.3">
      <c r="A18" s="182" t="s">
        <v>417</v>
      </c>
      <c r="B18" s="281"/>
      <c r="C18" s="281"/>
      <c r="D18" s="281"/>
      <c r="E18" s="281"/>
      <c r="F18" s="282"/>
    </row>
    <row r="19" spans="1:6" x14ac:dyDescent="0.25">
      <c r="A19" s="204" t="s">
        <v>542</v>
      </c>
    </row>
    <row r="20" spans="1:6" x14ac:dyDescent="0.25">
      <c r="A20" s="167" t="s">
        <v>400</v>
      </c>
    </row>
    <row r="24" spans="1:6" x14ac:dyDescent="0.25">
      <c r="A24" s="166" t="s">
        <v>399</v>
      </c>
    </row>
    <row r="25" spans="1:6" x14ac:dyDescent="0.25">
      <c r="A25" s="167" t="s">
        <v>400</v>
      </c>
    </row>
  </sheetData>
  <mergeCells count="5">
    <mergeCell ref="B6:E6"/>
    <mergeCell ref="A5:F5"/>
    <mergeCell ref="A2:F2"/>
    <mergeCell ref="A3:F3"/>
    <mergeCell ref="B18:F1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zoomScale="150" zoomScaleNormal="150" zoomScalePageLayoutView="150" workbookViewId="0">
      <selection activeCell="C12" sqref="C12"/>
    </sheetView>
  </sheetViews>
  <sheetFormatPr defaultColWidth="8.85546875" defaultRowHeight="15" x14ac:dyDescent="0.25"/>
  <cols>
    <col min="2" max="2" width="20.28515625" customWidth="1"/>
    <col min="3" max="3" width="96" customWidth="1"/>
    <col min="6" max="6" width="40" customWidth="1"/>
  </cols>
  <sheetData>
    <row r="2" spans="2:6" ht="18.75" x14ac:dyDescent="0.3">
      <c r="B2" s="283" t="s">
        <v>419</v>
      </c>
      <c r="C2" s="283"/>
      <c r="D2" s="283"/>
      <c r="E2" s="283"/>
      <c r="F2" s="283"/>
    </row>
    <row r="3" spans="2:6" ht="57" customHeight="1" x14ac:dyDescent="0.25">
      <c r="B3" s="173" t="s">
        <v>420</v>
      </c>
      <c r="C3" s="284" t="s">
        <v>543</v>
      </c>
      <c r="D3" s="285"/>
      <c r="E3" s="285"/>
      <c r="F3" s="285"/>
    </row>
    <row r="4" spans="2:6" ht="18" x14ac:dyDescent="0.25">
      <c r="B4" s="173" t="s">
        <v>421</v>
      </c>
      <c r="C4" s="173" t="s">
        <v>422</v>
      </c>
      <c r="D4" s="175" t="s">
        <v>423</v>
      </c>
      <c r="E4" s="175" t="s">
        <v>64</v>
      </c>
      <c r="F4" s="175" t="s">
        <v>424</v>
      </c>
    </row>
    <row r="5" spans="2:6" ht="90" x14ac:dyDescent="0.25">
      <c r="B5" s="176" t="s">
        <v>425</v>
      </c>
      <c r="C5" s="177" t="s">
        <v>426</v>
      </c>
      <c r="D5" s="178"/>
      <c r="E5" s="178"/>
      <c r="F5" s="179"/>
    </row>
    <row r="6" spans="2:6" ht="108" x14ac:dyDescent="0.25">
      <c r="B6" s="176" t="s">
        <v>427</v>
      </c>
      <c r="C6" s="177" t="s">
        <v>428</v>
      </c>
      <c r="D6" s="178"/>
      <c r="E6" s="178"/>
      <c r="F6" s="179"/>
    </row>
    <row r="7" spans="2:6" ht="72" x14ac:dyDescent="0.25">
      <c r="B7" s="176" t="s">
        <v>429</v>
      </c>
      <c r="C7" s="177" t="s">
        <v>430</v>
      </c>
      <c r="D7" s="178"/>
      <c r="E7" s="178"/>
      <c r="F7" s="179"/>
    </row>
    <row r="8" spans="2:6" ht="72" x14ac:dyDescent="0.25">
      <c r="B8" s="176" t="s">
        <v>431</v>
      </c>
      <c r="C8" s="177" t="s">
        <v>432</v>
      </c>
      <c r="D8" s="178"/>
      <c r="E8" s="178"/>
      <c r="F8" s="179"/>
    </row>
    <row r="9" spans="2:6" ht="90" x14ac:dyDescent="0.25">
      <c r="B9" s="176" t="s">
        <v>433</v>
      </c>
      <c r="C9" s="177" t="s">
        <v>434</v>
      </c>
      <c r="D9" s="178"/>
      <c r="E9" s="178"/>
      <c r="F9" s="179"/>
    </row>
    <row r="10" spans="2:6" ht="90" x14ac:dyDescent="0.25">
      <c r="B10" s="176" t="s">
        <v>435</v>
      </c>
      <c r="C10" s="177" t="s">
        <v>436</v>
      </c>
      <c r="D10" s="178"/>
      <c r="E10" s="178"/>
      <c r="F10" s="179"/>
    </row>
    <row r="11" spans="2:6" ht="108" x14ac:dyDescent="0.25">
      <c r="B11" s="176" t="s">
        <v>437</v>
      </c>
      <c r="C11" s="177" t="s">
        <v>544</v>
      </c>
      <c r="D11" s="178"/>
      <c r="E11" s="178"/>
      <c r="F11" s="179"/>
    </row>
    <row r="12" spans="2:6" ht="90" x14ac:dyDescent="0.25">
      <c r="B12" s="176" t="s">
        <v>438</v>
      </c>
      <c r="C12" s="177" t="s">
        <v>439</v>
      </c>
      <c r="D12" s="178"/>
      <c r="E12" s="178"/>
      <c r="F12" s="179"/>
    </row>
    <row r="13" spans="2:6" ht="72" x14ac:dyDescent="0.25">
      <c r="B13" s="176" t="s">
        <v>440</v>
      </c>
      <c r="C13" s="177" t="s">
        <v>441</v>
      </c>
      <c r="D13" s="178"/>
      <c r="E13" s="178"/>
      <c r="F13" s="179"/>
    </row>
    <row r="14" spans="2:6" ht="72" x14ac:dyDescent="0.25">
      <c r="B14" s="176" t="s">
        <v>442</v>
      </c>
      <c r="C14" s="177" t="s">
        <v>443</v>
      </c>
      <c r="D14" s="178"/>
      <c r="E14" s="178"/>
      <c r="F14" s="179"/>
    </row>
    <row r="15" spans="2:6" ht="31.5" customHeight="1" x14ac:dyDescent="0.25">
      <c r="B15" s="286" t="s">
        <v>444</v>
      </c>
      <c r="C15" s="286"/>
      <c r="D15" s="286"/>
      <c r="E15" s="286"/>
      <c r="F15" s="286"/>
    </row>
  </sheetData>
  <mergeCells count="3">
    <mergeCell ref="B2:F2"/>
    <mergeCell ref="C3:F3"/>
    <mergeCell ref="B15:F15"/>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zoomScalePageLayoutView="150" workbookViewId="0">
      <selection activeCell="I6" sqref="I6"/>
    </sheetView>
  </sheetViews>
  <sheetFormatPr defaultColWidth="8.85546875" defaultRowHeight="15" x14ac:dyDescent="0.25"/>
  <cols>
    <col min="1" max="1" width="13.42578125" customWidth="1"/>
    <col min="2" max="2" width="16.42578125" customWidth="1"/>
    <col min="3" max="3" width="17.28515625" customWidth="1"/>
    <col min="4" max="5" width="16.42578125" customWidth="1"/>
    <col min="6" max="6" width="14" customWidth="1"/>
  </cols>
  <sheetData>
    <row r="1" spans="1:6" ht="18.75" x14ac:dyDescent="0.3">
      <c r="A1" s="287" t="s">
        <v>545</v>
      </c>
      <c r="B1" s="288"/>
      <c r="C1" s="288"/>
      <c r="D1" s="288"/>
      <c r="E1" s="288"/>
      <c r="F1" s="288"/>
    </row>
    <row r="2" spans="1:6" x14ac:dyDescent="0.25">
      <c r="A2" s="289"/>
      <c r="B2" s="212">
        <v>4</v>
      </c>
      <c r="C2" s="212">
        <v>3</v>
      </c>
      <c r="D2" s="212">
        <v>2</v>
      </c>
      <c r="E2" s="212">
        <v>1</v>
      </c>
      <c r="F2" s="213">
        <v>0</v>
      </c>
    </row>
    <row r="3" spans="1:6" ht="25.5" x14ac:dyDescent="0.25">
      <c r="A3" s="290"/>
      <c r="B3" s="214" t="s">
        <v>445</v>
      </c>
      <c r="C3" s="215" t="s">
        <v>446</v>
      </c>
      <c r="D3" s="214" t="s">
        <v>447</v>
      </c>
      <c r="E3" s="214" t="s">
        <v>547</v>
      </c>
      <c r="F3" s="294" t="s">
        <v>546</v>
      </c>
    </row>
    <row r="4" spans="1:6" x14ac:dyDescent="0.25">
      <c r="A4" s="290"/>
      <c r="B4" s="216"/>
      <c r="C4" s="216"/>
      <c r="D4" s="216"/>
      <c r="E4" s="216"/>
      <c r="F4" s="294"/>
    </row>
    <row r="5" spans="1:6" ht="76.5" x14ac:dyDescent="0.25">
      <c r="A5" s="291" t="s">
        <v>448</v>
      </c>
      <c r="B5" s="217" t="s">
        <v>449</v>
      </c>
      <c r="C5" s="217" t="s">
        <v>548</v>
      </c>
      <c r="D5" s="292" t="s">
        <v>452</v>
      </c>
      <c r="E5" s="292" t="s">
        <v>453</v>
      </c>
      <c r="F5" s="293" t="s">
        <v>454</v>
      </c>
    </row>
    <row r="6" spans="1:6" ht="114.75" x14ac:dyDescent="0.25">
      <c r="A6" s="291"/>
      <c r="B6" s="217" t="s">
        <v>450</v>
      </c>
      <c r="C6" s="217" t="s">
        <v>451</v>
      </c>
      <c r="D6" s="292"/>
      <c r="E6" s="292"/>
      <c r="F6" s="293"/>
    </row>
    <row r="7" spans="1:6" ht="76.5" x14ac:dyDescent="0.25">
      <c r="A7" s="218" t="s">
        <v>455</v>
      </c>
      <c r="B7" s="217" t="s">
        <v>552</v>
      </c>
      <c r="C7" s="217" t="s">
        <v>551</v>
      </c>
      <c r="D7" s="217" t="s">
        <v>550</v>
      </c>
      <c r="E7" s="217" t="s">
        <v>549</v>
      </c>
      <c r="F7" s="219" t="s">
        <v>454</v>
      </c>
    </row>
    <row r="8" spans="1:6" ht="102.75" customHeight="1" x14ac:dyDescent="0.25">
      <c r="A8" s="218" t="s">
        <v>456</v>
      </c>
      <c r="B8" s="217" t="s">
        <v>553</v>
      </c>
      <c r="C8" s="217" t="s">
        <v>457</v>
      </c>
      <c r="D8" s="217" t="s">
        <v>458</v>
      </c>
      <c r="E8" s="217" t="s">
        <v>459</v>
      </c>
      <c r="F8" s="219" t="s">
        <v>454</v>
      </c>
    </row>
    <row r="9" spans="1:6" ht="89.25" x14ac:dyDescent="0.25">
      <c r="A9" s="218" t="s">
        <v>460</v>
      </c>
      <c r="B9" s="217" t="s">
        <v>554</v>
      </c>
      <c r="C9" s="217" t="s">
        <v>461</v>
      </c>
      <c r="D9" s="217" t="s">
        <v>462</v>
      </c>
      <c r="E9" s="217" t="s">
        <v>463</v>
      </c>
      <c r="F9" s="219" t="s">
        <v>454</v>
      </c>
    </row>
    <row r="10" spans="1:6" ht="102" x14ac:dyDescent="0.25">
      <c r="A10" s="220" t="s">
        <v>464</v>
      </c>
      <c r="B10" s="221" t="s">
        <v>557</v>
      </c>
      <c r="C10" s="221" t="s">
        <v>465</v>
      </c>
      <c r="D10" s="221" t="s">
        <v>556</v>
      </c>
      <c r="E10" s="221" t="s">
        <v>555</v>
      </c>
      <c r="F10" s="222" t="s">
        <v>454</v>
      </c>
    </row>
    <row r="11" spans="1:6" ht="15.75" x14ac:dyDescent="0.25">
      <c r="A11" s="183"/>
    </row>
  </sheetData>
  <mergeCells count="7">
    <mergeCell ref="A1:F1"/>
    <mergeCell ref="A2:A4"/>
    <mergeCell ref="A5:A6"/>
    <mergeCell ref="D5:D6"/>
    <mergeCell ref="E5:E6"/>
    <mergeCell ref="F5:F6"/>
    <mergeCell ref="F3:F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zoomScale="150" zoomScaleNormal="150" zoomScalePageLayoutView="150" workbookViewId="0">
      <selection activeCell="B9" sqref="B9"/>
    </sheetView>
  </sheetViews>
  <sheetFormatPr defaultColWidth="8.85546875" defaultRowHeight="15" x14ac:dyDescent="0.25"/>
  <cols>
    <col min="2" max="2" width="68.28515625" customWidth="1"/>
  </cols>
  <sheetData>
    <row r="3" spans="1:6" x14ac:dyDescent="0.25">
      <c r="A3" s="278" t="s">
        <v>466</v>
      </c>
      <c r="B3" s="278"/>
      <c r="C3" s="169"/>
      <c r="D3" s="169"/>
      <c r="E3" s="169"/>
      <c r="F3" s="169"/>
    </row>
    <row r="4" spans="1:6" x14ac:dyDescent="0.25">
      <c r="A4" s="165" t="s">
        <v>8</v>
      </c>
      <c r="B4" s="165" t="s">
        <v>187</v>
      </c>
    </row>
    <row r="5" spans="1:6" ht="60" x14ac:dyDescent="0.25">
      <c r="A5" s="139">
        <v>4</v>
      </c>
      <c r="B5" s="174" t="s">
        <v>573</v>
      </c>
    </row>
    <row r="6" spans="1:6" ht="30" x14ac:dyDescent="0.25">
      <c r="A6" s="139">
        <v>3</v>
      </c>
      <c r="B6" s="174" t="s">
        <v>574</v>
      </c>
    </row>
    <row r="7" spans="1:6" ht="30" x14ac:dyDescent="0.25">
      <c r="A7" s="139">
        <v>2</v>
      </c>
      <c r="B7" s="174" t="s">
        <v>575</v>
      </c>
    </row>
    <row r="8" spans="1:6" ht="30" x14ac:dyDescent="0.25">
      <c r="A8" s="139">
        <v>1</v>
      </c>
      <c r="B8" s="174" t="s">
        <v>467</v>
      </c>
    </row>
    <row r="9" spans="1:6" ht="30" x14ac:dyDescent="0.25">
      <c r="A9" s="139">
        <v>0</v>
      </c>
      <c r="B9" s="174" t="s">
        <v>576</v>
      </c>
    </row>
    <row r="10" spans="1:6" x14ac:dyDescent="0.25">
      <c r="A10" s="186"/>
      <c r="B10" s="169"/>
    </row>
    <row r="11" spans="1:6" x14ac:dyDescent="0.25">
      <c r="A11" s="186"/>
      <c r="B11" s="169"/>
    </row>
    <row r="12" spans="1:6" x14ac:dyDescent="0.25">
      <c r="A12" s="186"/>
      <c r="B12" s="169"/>
    </row>
    <row r="13" spans="1:6" x14ac:dyDescent="0.25">
      <c r="A13" s="186"/>
    </row>
    <row r="14" spans="1:6" x14ac:dyDescent="0.25">
      <c r="A14" s="186"/>
    </row>
    <row r="15" spans="1:6" x14ac:dyDescent="0.25">
      <c r="A15" s="186"/>
    </row>
    <row r="16" spans="1:6" x14ac:dyDescent="0.25">
      <c r="A16" s="186"/>
    </row>
  </sheetData>
  <mergeCells count="1">
    <mergeCell ref="A3:B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workbookViewId="0">
      <selection activeCell="L15" sqref="L15"/>
    </sheetView>
  </sheetViews>
  <sheetFormatPr defaultColWidth="8.85546875" defaultRowHeight="15" x14ac:dyDescent="0.25"/>
  <cols>
    <col min="1" max="1" width="5.7109375" customWidth="1"/>
    <col min="2" max="2" width="17.42578125" customWidth="1"/>
    <col min="3" max="7" width="7.42578125" customWidth="1"/>
    <col min="10" max="10" width="15.42578125" customWidth="1"/>
  </cols>
  <sheetData>
    <row r="1" spans="1:15" x14ac:dyDescent="0.25">
      <c r="B1" s="296" t="s">
        <v>0</v>
      </c>
      <c r="C1" s="296"/>
      <c r="D1" s="296"/>
      <c r="E1" s="296"/>
      <c r="F1" s="296"/>
      <c r="J1" s="296" t="s">
        <v>0</v>
      </c>
      <c r="K1" s="296"/>
      <c r="L1" s="296"/>
      <c r="M1" s="296"/>
      <c r="N1" s="296"/>
    </row>
    <row r="2" spans="1:15" ht="20.25" customHeight="1" x14ac:dyDescent="0.25">
      <c r="A2" s="297" t="s">
        <v>1</v>
      </c>
      <c r="B2" s="2"/>
      <c r="C2" s="3">
        <v>1</v>
      </c>
      <c r="D2" s="2">
        <v>2</v>
      </c>
      <c r="E2" s="2">
        <v>3</v>
      </c>
      <c r="F2" s="2">
        <v>4</v>
      </c>
      <c r="G2" s="2" t="s">
        <v>2</v>
      </c>
      <c r="I2" s="298" t="s">
        <v>1</v>
      </c>
      <c r="J2" s="2"/>
      <c r="K2" s="3">
        <v>1</v>
      </c>
      <c r="L2" s="2">
        <v>2</v>
      </c>
      <c r="M2" s="2">
        <v>3</v>
      </c>
      <c r="N2" s="2">
        <v>4</v>
      </c>
      <c r="O2" s="2" t="s">
        <v>2</v>
      </c>
    </row>
    <row r="3" spans="1:15" ht="20.25" customHeight="1" x14ac:dyDescent="0.25">
      <c r="A3" s="297"/>
      <c r="B3" s="2">
        <v>1</v>
      </c>
      <c r="C3" s="4">
        <v>4</v>
      </c>
      <c r="D3" s="5">
        <v>2</v>
      </c>
      <c r="E3" s="5">
        <v>1</v>
      </c>
      <c r="F3" s="6">
        <v>0</v>
      </c>
      <c r="G3" s="10">
        <f>SUM(C3:F3)</f>
        <v>7</v>
      </c>
      <c r="I3" s="298"/>
      <c r="J3" s="2">
        <v>1</v>
      </c>
      <c r="K3" s="4">
        <v>6</v>
      </c>
      <c r="L3" s="5">
        <v>2</v>
      </c>
      <c r="M3" s="5">
        <v>1</v>
      </c>
      <c r="N3" s="6">
        <v>0</v>
      </c>
      <c r="O3" s="10">
        <f>SUM(K3:N3)</f>
        <v>9</v>
      </c>
    </row>
    <row r="4" spans="1:15" ht="20.25" customHeight="1" x14ac:dyDescent="0.25">
      <c r="A4" s="297"/>
      <c r="B4" s="2">
        <v>2</v>
      </c>
      <c r="C4" s="7">
        <v>3</v>
      </c>
      <c r="D4" s="8">
        <v>5</v>
      </c>
      <c r="E4" s="9">
        <v>3</v>
      </c>
      <c r="F4" s="10">
        <v>1</v>
      </c>
      <c r="G4" s="10">
        <f>SUM(C4:F4)</f>
        <v>12</v>
      </c>
      <c r="I4" s="298"/>
      <c r="J4" s="2">
        <v>2</v>
      </c>
      <c r="K4" s="7">
        <v>2</v>
      </c>
      <c r="L4" s="8">
        <v>8</v>
      </c>
      <c r="M4" s="9">
        <v>3</v>
      </c>
      <c r="N4" s="10">
        <v>1</v>
      </c>
      <c r="O4" s="10">
        <f>SUM(K4:N4)</f>
        <v>14</v>
      </c>
    </row>
    <row r="5" spans="1:15" ht="20.25" customHeight="1" x14ac:dyDescent="0.25">
      <c r="A5" s="297"/>
      <c r="B5" s="2">
        <v>3</v>
      </c>
      <c r="C5" s="7">
        <v>0</v>
      </c>
      <c r="D5" s="9">
        <v>2</v>
      </c>
      <c r="E5" s="8">
        <v>2</v>
      </c>
      <c r="F5" s="10">
        <v>0</v>
      </c>
      <c r="G5" s="10">
        <f>SUM(C5:F5)</f>
        <v>4</v>
      </c>
      <c r="I5" s="298"/>
      <c r="J5" s="2">
        <v>3</v>
      </c>
      <c r="K5" s="7">
        <v>0</v>
      </c>
      <c r="L5" s="9">
        <v>2</v>
      </c>
      <c r="M5" s="8">
        <v>5</v>
      </c>
      <c r="N5" s="10">
        <v>0</v>
      </c>
      <c r="O5" s="10">
        <f>SUM(K5:N5)</f>
        <v>7</v>
      </c>
    </row>
    <row r="6" spans="1:15" ht="20.25" customHeight="1" x14ac:dyDescent="0.25">
      <c r="A6" s="297"/>
      <c r="B6" s="2">
        <v>4</v>
      </c>
      <c r="C6" s="11">
        <v>1</v>
      </c>
      <c r="D6" s="12">
        <v>1</v>
      </c>
      <c r="E6" s="12">
        <v>2</v>
      </c>
      <c r="F6" s="13">
        <v>3</v>
      </c>
      <c r="G6" s="10">
        <f>SUM(C6:F6)</f>
        <v>7</v>
      </c>
      <c r="I6" s="298"/>
      <c r="J6" s="2">
        <v>4</v>
      </c>
      <c r="K6" s="11">
        <v>1</v>
      </c>
      <c r="L6" s="12">
        <v>1</v>
      </c>
      <c r="M6" s="12">
        <v>2</v>
      </c>
      <c r="N6" s="13">
        <v>2</v>
      </c>
      <c r="O6" s="10">
        <f>SUM(K6:N6)</f>
        <v>6</v>
      </c>
    </row>
    <row r="7" spans="1:15" x14ac:dyDescent="0.25">
      <c r="B7" s="1" t="s">
        <v>2</v>
      </c>
      <c r="C7" s="12">
        <f>SUM(C3:C6)</f>
        <v>8</v>
      </c>
      <c r="D7" s="12">
        <f>SUM(D3:D6)</f>
        <v>10</v>
      </c>
      <c r="E7" s="12">
        <f>SUM(E3:E6)</f>
        <v>8</v>
      </c>
      <c r="F7" s="12">
        <f>SUM(F3:F6)</f>
        <v>4</v>
      </c>
      <c r="G7" s="1">
        <f>SUM(G3:G6)</f>
        <v>30</v>
      </c>
      <c r="J7" s="1" t="s">
        <v>2</v>
      </c>
      <c r="K7" s="12">
        <f>SUM(K3:K6)</f>
        <v>9</v>
      </c>
      <c r="L7" s="12">
        <f>SUM(L3:L6)</f>
        <v>13</v>
      </c>
      <c r="M7" s="12">
        <f>SUM(M3:M6)</f>
        <v>11</v>
      </c>
      <c r="N7" s="12">
        <f>SUM(N3:N6)</f>
        <v>3</v>
      </c>
      <c r="O7" s="1">
        <f>SUM(O3:O6)</f>
        <v>36</v>
      </c>
    </row>
    <row r="8" spans="1:15" x14ac:dyDescent="0.25">
      <c r="B8" t="s">
        <v>6</v>
      </c>
      <c r="C8" s="14">
        <f>C7*G3/30</f>
        <v>1.8666666666666667</v>
      </c>
      <c r="D8" s="14">
        <f>D7*G4/30</f>
        <v>4</v>
      </c>
      <c r="E8" s="14">
        <f>E7*G5/30</f>
        <v>1.0666666666666667</v>
      </c>
      <c r="F8" s="14">
        <f>F7*G6/30</f>
        <v>0.93333333333333335</v>
      </c>
      <c r="G8" s="14">
        <f>SUM(C8:F8)</f>
        <v>7.8666666666666671</v>
      </c>
      <c r="H8" t="s">
        <v>3</v>
      </c>
      <c r="J8" t="s">
        <v>6</v>
      </c>
      <c r="K8" s="14">
        <f>K7*O3/30</f>
        <v>2.7</v>
      </c>
      <c r="L8" s="14">
        <f>L7*O4/30</f>
        <v>6.0666666666666664</v>
      </c>
      <c r="M8" s="14">
        <f>M7*O5/30</f>
        <v>2.5666666666666669</v>
      </c>
      <c r="N8" s="14">
        <f>N7*O6/30</f>
        <v>0.6</v>
      </c>
      <c r="O8" s="14">
        <f>SUM(K8:N8)</f>
        <v>11.933333333333332</v>
      </c>
    </row>
    <row r="9" spans="1:15" x14ac:dyDescent="0.25">
      <c r="B9" t="s">
        <v>4</v>
      </c>
      <c r="C9">
        <f>SUM(C3,D4,E5,F6)</f>
        <v>14</v>
      </c>
      <c r="J9" t="s">
        <v>4</v>
      </c>
      <c r="K9">
        <f>SUM(K3,L4,M5,N6)</f>
        <v>21</v>
      </c>
    </row>
    <row r="10" spans="1:15" x14ac:dyDescent="0.25">
      <c r="B10" t="s">
        <v>5</v>
      </c>
      <c r="C10" s="14">
        <f>(C9-G8)/(G7-G8)</f>
        <v>0.27710843373493976</v>
      </c>
      <c r="J10" t="s">
        <v>5</v>
      </c>
      <c r="K10" s="14">
        <f>(K9-O8)/(O7-O8)</f>
        <v>0.37673130193905818</v>
      </c>
    </row>
    <row r="16" spans="1:15" ht="15.75" thickBot="1" x14ac:dyDescent="0.3">
      <c r="D16" s="14"/>
      <c r="L16" s="14"/>
    </row>
    <row r="17" spans="1:7" ht="15.75" thickBot="1" x14ac:dyDescent="0.3">
      <c r="A17" s="300" t="s">
        <v>258</v>
      </c>
      <c r="B17" s="301"/>
      <c r="C17" s="301"/>
      <c r="D17" s="301"/>
      <c r="E17" s="301"/>
      <c r="F17" s="301"/>
      <c r="G17" s="302"/>
    </row>
    <row r="18" spans="1:7" x14ac:dyDescent="0.25">
      <c r="A18" s="22"/>
      <c r="B18" s="299" t="s">
        <v>0</v>
      </c>
      <c r="C18" s="299"/>
      <c r="D18" s="299"/>
      <c r="E18" s="299"/>
      <c r="F18" s="299"/>
      <c r="G18" s="23"/>
    </row>
    <row r="19" spans="1:7" ht="17.25" customHeight="1" x14ac:dyDescent="0.25">
      <c r="A19" s="295" t="s">
        <v>1</v>
      </c>
      <c r="B19" s="34"/>
      <c r="C19" s="3">
        <v>1</v>
      </c>
      <c r="D19" s="34">
        <v>2</v>
      </c>
      <c r="E19" s="34">
        <v>3</v>
      </c>
      <c r="F19" s="34">
        <v>4</v>
      </c>
      <c r="G19" s="101" t="s">
        <v>2</v>
      </c>
    </row>
    <row r="20" spans="1:7" ht="17.25" customHeight="1" x14ac:dyDescent="0.25">
      <c r="A20" s="295"/>
      <c r="B20" s="34">
        <v>1</v>
      </c>
      <c r="C20" s="4">
        <v>4</v>
      </c>
      <c r="D20" s="5">
        <v>2</v>
      </c>
      <c r="E20" s="5">
        <v>1</v>
      </c>
      <c r="F20" s="6">
        <v>0</v>
      </c>
      <c r="G20" s="23">
        <f>SUM(C20:F20)</f>
        <v>7</v>
      </c>
    </row>
    <row r="21" spans="1:7" ht="17.25" customHeight="1" x14ac:dyDescent="0.25">
      <c r="A21" s="295"/>
      <c r="B21" s="34">
        <v>2</v>
      </c>
      <c r="C21" s="7">
        <v>3</v>
      </c>
      <c r="D21" s="8">
        <v>5</v>
      </c>
      <c r="E21" s="9">
        <v>3</v>
      </c>
      <c r="F21" s="10">
        <v>1</v>
      </c>
      <c r="G21" s="23">
        <f>SUM(C21:F21)</f>
        <v>12</v>
      </c>
    </row>
    <row r="22" spans="1:7" ht="17.25" customHeight="1" x14ac:dyDescent="0.25">
      <c r="A22" s="295"/>
      <c r="B22" s="34">
        <v>3</v>
      </c>
      <c r="C22" s="7">
        <v>0</v>
      </c>
      <c r="D22" s="9">
        <v>2</v>
      </c>
      <c r="E22" s="8">
        <v>2</v>
      </c>
      <c r="F22" s="10">
        <v>0</v>
      </c>
      <c r="G22" s="23">
        <f>SUM(C22:F22)</f>
        <v>4</v>
      </c>
    </row>
    <row r="23" spans="1:7" ht="17.25" customHeight="1" x14ac:dyDescent="0.25">
      <c r="A23" s="295"/>
      <c r="B23" s="34">
        <v>4</v>
      </c>
      <c r="C23" s="11">
        <v>1</v>
      </c>
      <c r="D23" s="12">
        <v>1</v>
      </c>
      <c r="E23" s="12">
        <v>2</v>
      </c>
      <c r="F23" s="13">
        <v>3</v>
      </c>
      <c r="G23" s="23">
        <f>SUM(C23:F23)</f>
        <v>7</v>
      </c>
    </row>
    <row r="24" spans="1:7" ht="17.25" customHeight="1" thickBot="1" x14ac:dyDescent="0.3">
      <c r="A24" s="102"/>
      <c r="B24" s="103" t="s">
        <v>2</v>
      </c>
      <c r="C24" s="43">
        <f>SUM(C20:C23)</f>
        <v>8</v>
      </c>
      <c r="D24" s="43">
        <f>SUM(D20:D23)</f>
        <v>10</v>
      </c>
      <c r="E24" s="43">
        <f>SUM(E20:E23)</f>
        <v>8</v>
      </c>
      <c r="F24" s="43">
        <f>SUM(F20:F23)</f>
        <v>4</v>
      </c>
      <c r="G24" s="104">
        <f>SUM(G20:G23)</f>
        <v>30</v>
      </c>
    </row>
    <row r="25" spans="1:7" x14ac:dyDescent="0.25">
      <c r="B25" t="s">
        <v>468</v>
      </c>
      <c r="C25">
        <f>14/30</f>
        <v>0.46666666666666667</v>
      </c>
    </row>
  </sheetData>
  <mergeCells count="7">
    <mergeCell ref="A19:A23"/>
    <mergeCell ref="B1:F1"/>
    <mergeCell ref="A2:A6"/>
    <mergeCell ref="J1:N1"/>
    <mergeCell ref="I2:I6"/>
    <mergeCell ref="B18:F18"/>
    <mergeCell ref="A17:G17"/>
  </mergeCells>
  <pageMargins left="0.7" right="0.7" top="0.75" bottom="0.75" header="0.3" footer="0.3"/>
  <pageSetup orientation="portrait"/>
  <drawing r:id="rId1"/>
  <legacyDrawing r:id="rId2"/>
  <oleObjects>
    <mc:AlternateContent xmlns:mc="http://schemas.openxmlformats.org/markup-compatibility/2006">
      <mc:Choice Requires="x14">
        <oleObject progId="Equation.3" shapeId="1025" r:id="rId3">
          <objectPr defaultSize="0" autoPict="0" r:id="rId4">
            <anchor moveWithCells="1">
              <from>
                <xdr:col>1</xdr:col>
                <xdr:colOff>485775</xdr:colOff>
                <xdr:row>10</xdr:row>
                <xdr:rowOff>104775</xdr:rowOff>
              </from>
              <to>
                <xdr:col>6</xdr:col>
                <xdr:colOff>0</xdr:colOff>
                <xdr:row>13</xdr:row>
                <xdr:rowOff>0</xdr:rowOff>
              </to>
            </anchor>
          </objectPr>
        </oleObject>
      </mc:Choice>
      <mc:Fallback>
        <oleObject progId="Equation.3" shapeId="1025" r:id="rId3"/>
      </mc:Fallback>
    </mc:AlternateContent>
  </oleObjec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LINK 2B Bloom'sPsychomotor</vt:lpstr>
      <vt:lpstr>LINK 2A AffectiveBehavior</vt:lpstr>
      <vt:lpstr>TTS, Blooms</vt:lpstr>
      <vt:lpstr>LINK C ItemChecklist</vt:lpstr>
      <vt:lpstr>LINK A SocialSkills</vt:lpstr>
      <vt:lpstr>LINK B Concepts_Print</vt:lpstr>
      <vt:lpstr>CVTE_Example</vt:lpstr>
      <vt:lpstr>OR Scoring</vt:lpstr>
      <vt:lpstr>IRR</vt:lpstr>
      <vt:lpstr>StandardsBased</vt:lpstr>
      <vt:lpstr>TestQuality1</vt:lpstr>
      <vt:lpstr>Cycles</vt:lpstr>
      <vt:lpstr>Comp. Adv. Item Types</vt:lpstr>
      <vt:lpstr>Performance Assessment</vt:lpstr>
      <vt:lpstr>For DDM Tech A</vt:lpstr>
      <vt:lpstr>Bias</vt:lpstr>
      <vt:lpstr>LINK E DDM Examples</vt:lpstr>
      <vt:lpstr>AssessmentTypes_DIA</vt:lpstr>
      <vt:lpstr>Observational</vt:lpstr>
      <vt:lpstr>NAEP Example</vt:lpstr>
      <vt:lpstr>CVTE_Example!_GoBack</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krf</dc:creator>
  <cp:lastModifiedBy>Flanagan, Kathleen (ESE)</cp:lastModifiedBy>
  <cp:lastPrinted>2013-05-01T17:51:21Z</cp:lastPrinted>
  <dcterms:created xsi:type="dcterms:W3CDTF">2012-02-22T16:17:57Z</dcterms:created>
  <dcterms:modified xsi:type="dcterms:W3CDTF">2018-04-23T16:23:58Z</dcterms:modified>
</cp:coreProperties>
</file>