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reproducibility project\"/>
    </mc:Choice>
  </mc:AlternateContent>
  <bookViews>
    <workbookView xWindow="0" yWindow="0" windowWidth="25200" windowHeight="12570"/>
  </bookViews>
  <sheets>
    <sheet name="DATA" sheetId="1" r:id="rId1"/>
    <sheet name="Variable Summary" sheetId="2" r:id="rId2"/>
  </sheets>
  <calcPr calcId="152511"/>
</workbook>
</file>

<file path=xl/calcChain.xml><?xml version="1.0" encoding="utf-8"?>
<calcChain xmlns="http://schemas.openxmlformats.org/spreadsheetml/2006/main">
  <c r="DV170" i="1" l="1"/>
  <c r="ED170" i="1"/>
  <c r="ED168" i="1"/>
  <c r="ED162" i="1"/>
  <c r="ED159" i="1"/>
  <c r="ED154" i="1"/>
  <c r="ED152" i="1"/>
  <c r="ED151" i="1"/>
  <c r="ED150" i="1"/>
  <c r="ED149" i="1"/>
  <c r="ED147" i="1"/>
  <c r="ED146" i="1"/>
  <c r="ED144" i="1"/>
  <c r="ED143" i="1"/>
  <c r="ED141" i="1"/>
  <c r="ED140" i="1"/>
  <c r="ED137" i="1"/>
  <c r="ED136" i="1"/>
  <c r="ED135" i="1"/>
  <c r="ED134" i="1"/>
  <c r="ED133" i="1"/>
  <c r="ED130" i="1"/>
  <c r="ED128" i="1"/>
  <c r="ED125" i="1"/>
  <c r="ED123" i="1"/>
  <c r="ED122" i="1"/>
  <c r="ED119" i="1"/>
  <c r="ED118" i="1"/>
  <c r="ED117" i="1"/>
  <c r="ED116" i="1"/>
  <c r="ED115" i="1"/>
  <c r="ED114" i="1"/>
  <c r="ED113" i="1"/>
  <c r="ED112" i="1"/>
  <c r="ED111" i="1"/>
  <c r="ED108" i="1"/>
  <c r="ED107" i="1"/>
  <c r="ED98" i="1"/>
  <c r="ED95" i="1"/>
  <c r="ED94" i="1"/>
  <c r="ED90" i="1"/>
  <c r="ED88" i="1"/>
  <c r="ED87" i="1"/>
  <c r="ED82" i="1"/>
  <c r="ED81" i="1"/>
  <c r="ED78" i="1"/>
  <c r="ED73" i="1"/>
  <c r="ED72" i="1"/>
  <c r="ED69" i="1"/>
  <c r="ED66" i="1"/>
  <c r="ED65" i="1"/>
  <c r="ED64" i="1"/>
  <c r="ED62" i="1"/>
  <c r="ED59" i="1"/>
  <c r="ED57" i="1"/>
  <c r="ED56" i="1"/>
  <c r="ED54" i="1"/>
  <c r="ED53" i="1"/>
  <c r="ED51" i="1"/>
  <c r="ED50" i="1"/>
  <c r="ED49" i="1"/>
  <c r="ED47" i="1"/>
  <c r="ED45" i="1"/>
  <c r="ED44" i="1"/>
  <c r="ED38" i="1"/>
  <c r="ED37" i="1"/>
  <c r="ED34" i="1"/>
  <c r="ED33" i="1"/>
  <c r="ED30" i="1"/>
  <c r="ED29" i="1"/>
  <c r="ED28" i="1"/>
  <c r="ED27" i="1"/>
  <c r="ED26" i="1"/>
  <c r="ED25" i="1"/>
  <c r="ED23" i="1"/>
  <c r="ED21" i="1"/>
  <c r="ED20" i="1"/>
  <c r="ED18" i="1"/>
  <c r="ED16" i="1"/>
  <c r="ED14" i="1"/>
  <c r="ED13" i="1"/>
  <c r="ED12" i="1"/>
  <c r="ED11" i="1"/>
  <c r="ED9" i="1"/>
  <c r="ED8" i="1"/>
  <c r="ED7" i="1"/>
  <c r="ED6" i="1"/>
  <c r="ED5" i="1"/>
  <c r="ED4" i="1"/>
  <c r="ED3" i="1"/>
  <c r="ED2" i="1"/>
  <c r="EE170" i="1"/>
  <c r="EE168" i="1"/>
  <c r="EE162" i="1"/>
  <c r="EE159" i="1"/>
  <c r="EE154" i="1"/>
  <c r="EE152" i="1"/>
  <c r="EE151" i="1"/>
  <c r="EE150" i="1"/>
  <c r="EE149" i="1"/>
  <c r="EE147" i="1"/>
  <c r="EE146" i="1"/>
  <c r="EE144" i="1"/>
  <c r="EE143" i="1"/>
  <c r="EE141" i="1"/>
  <c r="EE140" i="1"/>
  <c r="EE137" i="1"/>
  <c r="EE136" i="1"/>
  <c r="EE135" i="1"/>
  <c r="EE134" i="1"/>
  <c r="EE133" i="1"/>
  <c r="EE130" i="1"/>
  <c r="EE128" i="1"/>
  <c r="EE125" i="1"/>
  <c r="EE123" i="1"/>
  <c r="EE119" i="1"/>
  <c r="EE118" i="1"/>
  <c r="EE117" i="1"/>
  <c r="EE116" i="1"/>
  <c r="EE115" i="1"/>
  <c r="EE114" i="1"/>
  <c r="EE113" i="1"/>
  <c r="EE112" i="1"/>
  <c r="EE111" i="1"/>
  <c r="EE108" i="1"/>
  <c r="EE107" i="1"/>
  <c r="EE98" i="1"/>
  <c r="EE95" i="1"/>
  <c r="EE94" i="1"/>
  <c r="EE90" i="1"/>
  <c r="EE88" i="1"/>
  <c r="EE87" i="1"/>
  <c r="EE82" i="1"/>
  <c r="EE81" i="1"/>
  <c r="EE73" i="1"/>
  <c r="EE72" i="1"/>
  <c r="EE69" i="1"/>
  <c r="EE66" i="1"/>
  <c r="EE65" i="1"/>
  <c r="EE64" i="1"/>
  <c r="EE62" i="1"/>
  <c r="EE59" i="1"/>
  <c r="EE57" i="1"/>
  <c r="EE56" i="1"/>
  <c r="EE54" i="1"/>
  <c r="EE53" i="1"/>
  <c r="EE51" i="1"/>
  <c r="EE50" i="1"/>
  <c r="EE49" i="1"/>
  <c r="EE47" i="1"/>
  <c r="EE45" i="1"/>
  <c r="EE44" i="1"/>
  <c r="EE38" i="1"/>
  <c r="EE37" i="1"/>
  <c r="EE34" i="1"/>
  <c r="EE33" i="1"/>
  <c r="EE30" i="1"/>
  <c r="EE29" i="1"/>
  <c r="EE28" i="1"/>
  <c r="EE27" i="1"/>
  <c r="EE26" i="1"/>
  <c r="EE25" i="1"/>
  <c r="EE23" i="1"/>
  <c r="EE21" i="1"/>
  <c r="EE20" i="1"/>
  <c r="EE18" i="1"/>
  <c r="EE16" i="1"/>
  <c r="EE14" i="1"/>
  <c r="EE13" i="1"/>
  <c r="EE12" i="1"/>
  <c r="EE11" i="1"/>
  <c r="EE9" i="1"/>
  <c r="EE8" i="1"/>
  <c r="EE7" i="1"/>
  <c r="EE6" i="1"/>
  <c r="EE5" i="1"/>
  <c r="EE4" i="1"/>
  <c r="EE3" i="1"/>
  <c r="EE2" i="1"/>
  <c r="EC170" i="1" l="1"/>
  <c r="EA170" i="1" l="1"/>
  <c r="EC168" i="1" l="1"/>
  <c r="EC166" i="1"/>
  <c r="EC162" i="1"/>
  <c r="EC159" i="1"/>
  <c r="EC156" i="1"/>
  <c r="EC155" i="1"/>
  <c r="EC154" i="1"/>
  <c r="EC152" i="1"/>
  <c r="EC151" i="1"/>
  <c r="EC150" i="1"/>
  <c r="EC149" i="1"/>
  <c r="EC147" i="1"/>
  <c r="EC146" i="1"/>
  <c r="EC144" i="1"/>
  <c r="EC143" i="1"/>
  <c r="EC141" i="1"/>
  <c r="EC140" i="1"/>
  <c r="EC137" i="1"/>
  <c r="EC136" i="1"/>
  <c r="EC135" i="1"/>
  <c r="EC134" i="1"/>
  <c r="EC133" i="1"/>
  <c r="EC130" i="1"/>
  <c r="EC128" i="1"/>
  <c r="EC125" i="1"/>
  <c r="EC123" i="1"/>
  <c r="EC122" i="1"/>
  <c r="EC121" i="1"/>
  <c r="EC119" i="1"/>
  <c r="EC118" i="1"/>
  <c r="EC117" i="1"/>
  <c r="EC116" i="1"/>
  <c r="EC115" i="1"/>
  <c r="EC114" i="1"/>
  <c r="EC113" i="1"/>
  <c r="EC112" i="1"/>
  <c r="EC111" i="1"/>
  <c r="EC108" i="1"/>
  <c r="EC107" i="1"/>
  <c r="EC105" i="1"/>
  <c r="EC98" i="1"/>
  <c r="EC95" i="1"/>
  <c r="EC94" i="1"/>
  <c r="EC90" i="1"/>
  <c r="EC88" i="1"/>
  <c r="EC87" i="1"/>
  <c r="EC85" i="1"/>
  <c r="EC83" i="1"/>
  <c r="EC82" i="1"/>
  <c r="EC81" i="1"/>
  <c r="EC74" i="1"/>
  <c r="EC73" i="1"/>
  <c r="EC72" i="1"/>
  <c r="EC70" i="1"/>
  <c r="EC69" i="1"/>
  <c r="EC66" i="1"/>
  <c r="EC65" i="1"/>
  <c r="EC64" i="1"/>
  <c r="EC62" i="1"/>
  <c r="EC59" i="1"/>
  <c r="EC57" i="1"/>
  <c r="EC56" i="1"/>
  <c r="EC54" i="1"/>
  <c r="EC53" i="1"/>
  <c r="EC51" i="1"/>
  <c r="EC50" i="1"/>
  <c r="EC49" i="1"/>
  <c r="EC47" i="1"/>
  <c r="EC45" i="1"/>
  <c r="EC44" i="1"/>
  <c r="EC40" i="1"/>
  <c r="EC38" i="1"/>
  <c r="EC37" i="1"/>
  <c r="EC34" i="1"/>
  <c r="EC33" i="1"/>
  <c r="EC30" i="1"/>
  <c r="EC29" i="1"/>
  <c r="EC28" i="1"/>
  <c r="EC27" i="1"/>
  <c r="EC26" i="1"/>
  <c r="EC25" i="1"/>
  <c r="EC23" i="1"/>
  <c r="EC21" i="1"/>
  <c r="EC20" i="1"/>
  <c r="EC18" i="1"/>
  <c r="EC16" i="1"/>
  <c r="EC14" i="1"/>
  <c r="EC13" i="1"/>
  <c r="EC12" i="1"/>
  <c r="EC11" i="1"/>
  <c r="EC9" i="1"/>
  <c r="EC8" i="1"/>
  <c r="EC7" i="1"/>
  <c r="EC6" i="1"/>
  <c r="EC5" i="1"/>
  <c r="EC4" i="1"/>
  <c r="EC3" i="1"/>
  <c r="EC2" i="1"/>
  <c r="DV119" i="1"/>
  <c r="DV116" i="1"/>
  <c r="DV149" i="1"/>
  <c r="DV125" i="1"/>
  <c r="DV98" i="1"/>
  <c r="DV62" i="1"/>
  <c r="DV9" i="1"/>
  <c r="DV166" i="1"/>
  <c r="DV107" i="1"/>
  <c r="DV82" i="1"/>
  <c r="DV57" i="1"/>
  <c r="DV50" i="1"/>
  <c r="DV5" i="1"/>
  <c r="DV4" i="1"/>
  <c r="EA60" i="1"/>
  <c r="EB168" i="1"/>
  <c r="EB166" i="1"/>
  <c r="EB162" i="1"/>
  <c r="EB159" i="1"/>
  <c r="EB156" i="1"/>
  <c r="EB155" i="1"/>
  <c r="EB154" i="1"/>
  <c r="EB152" i="1"/>
  <c r="EB151" i="1"/>
  <c r="EB150" i="1"/>
  <c r="EB149" i="1"/>
  <c r="EB147" i="1"/>
  <c r="EB146" i="1"/>
  <c r="EB144" i="1"/>
  <c r="EB143" i="1"/>
  <c r="EB141" i="1"/>
  <c r="EB140" i="1"/>
  <c r="EB137" i="1"/>
  <c r="EB136" i="1"/>
  <c r="EB135" i="1"/>
  <c r="EB134" i="1"/>
  <c r="EB133" i="1"/>
  <c r="EB130" i="1"/>
  <c r="EB128" i="1"/>
  <c r="EB125" i="1"/>
  <c r="EB123" i="1"/>
  <c r="EB122" i="1"/>
  <c r="EB121" i="1"/>
  <c r="EB119" i="1"/>
  <c r="EB118" i="1"/>
  <c r="EB117" i="1"/>
  <c r="EB116" i="1"/>
  <c r="EB115" i="1"/>
  <c r="EB114" i="1"/>
  <c r="EB113" i="1"/>
  <c r="EB112" i="1"/>
  <c r="EB111" i="1"/>
  <c r="EB108" i="1"/>
  <c r="EB107" i="1"/>
  <c r="EB105" i="1"/>
  <c r="EB98" i="1"/>
  <c r="EB95" i="1"/>
  <c r="EB94" i="1"/>
  <c r="EB90" i="1"/>
  <c r="EB88" i="1"/>
  <c r="EB87" i="1"/>
  <c r="EB85" i="1"/>
  <c r="EB83" i="1"/>
  <c r="EB82" i="1"/>
  <c r="EB81" i="1"/>
  <c r="EB78" i="1"/>
  <c r="EB74" i="1"/>
  <c r="EB73" i="1"/>
  <c r="EB72" i="1"/>
  <c r="EB70" i="1"/>
  <c r="EB69" i="1"/>
  <c r="EB66" i="1"/>
  <c r="EB65" i="1"/>
  <c r="EB64" i="1"/>
  <c r="EB62" i="1"/>
  <c r="EB60" i="1"/>
  <c r="EB59" i="1"/>
  <c r="EB57" i="1"/>
  <c r="EB56" i="1"/>
  <c r="EB54" i="1"/>
  <c r="EB53" i="1"/>
  <c r="EB51" i="1"/>
  <c r="EB50" i="1"/>
  <c r="EB49" i="1"/>
  <c r="EB47" i="1"/>
  <c r="EB45" i="1"/>
  <c r="EB44" i="1"/>
  <c r="EB40" i="1"/>
  <c r="EB38" i="1"/>
  <c r="EB37" i="1"/>
  <c r="EB34" i="1"/>
  <c r="EB33" i="1"/>
  <c r="EB30" i="1"/>
  <c r="EB29" i="1"/>
  <c r="EB28" i="1"/>
  <c r="EB27" i="1"/>
  <c r="EB26" i="1"/>
  <c r="EB25" i="1"/>
  <c r="EB23" i="1"/>
  <c r="EB21" i="1"/>
  <c r="EB20" i="1"/>
  <c r="EB18" i="1"/>
  <c r="EB16" i="1"/>
  <c r="EB14" i="1"/>
  <c r="EB13" i="1"/>
  <c r="EB12" i="1"/>
  <c r="EB11" i="1"/>
  <c r="EB9" i="1"/>
  <c r="EB8" i="1"/>
  <c r="EB7" i="1"/>
  <c r="EB6" i="1"/>
  <c r="EB5" i="1"/>
  <c r="EB4" i="1"/>
  <c r="EB3" i="1"/>
  <c r="EB2" i="1"/>
  <c r="EA168" i="1"/>
  <c r="EA166" i="1"/>
  <c r="EA162" i="1"/>
  <c r="EA159" i="1"/>
  <c r="EA156" i="1"/>
  <c r="EA155" i="1"/>
  <c r="EA154" i="1"/>
  <c r="EA152" i="1"/>
  <c r="EA151" i="1"/>
  <c r="EA150" i="1"/>
  <c r="EA149" i="1"/>
  <c r="EA147" i="1"/>
  <c r="EA146" i="1"/>
  <c r="EA144" i="1"/>
  <c r="EA143" i="1"/>
  <c r="EA141" i="1"/>
  <c r="EA140" i="1"/>
  <c r="EA137" i="1"/>
  <c r="EA136" i="1"/>
  <c r="EA135" i="1"/>
  <c r="EA134" i="1"/>
  <c r="EA133" i="1"/>
  <c r="EA128" i="1"/>
  <c r="EA125" i="1"/>
  <c r="EA123" i="1"/>
  <c r="EA122" i="1"/>
  <c r="EA121" i="1"/>
  <c r="EA119" i="1"/>
  <c r="EA118" i="1"/>
  <c r="EA117" i="1"/>
  <c r="EA116" i="1"/>
  <c r="EA115" i="1"/>
  <c r="EA114" i="1"/>
  <c r="EA113" i="1"/>
  <c r="EA112" i="1"/>
  <c r="EA111" i="1"/>
  <c r="EA108" i="1"/>
  <c r="EA107" i="1"/>
  <c r="EA98" i="1"/>
  <c r="EA95" i="1"/>
  <c r="EA94" i="1"/>
  <c r="EA90" i="1"/>
  <c r="EA88" i="1"/>
  <c r="EA87" i="1"/>
  <c r="EA85" i="1"/>
  <c r="EA83" i="1"/>
  <c r="EA82" i="1"/>
  <c r="EA81" i="1"/>
  <c r="EA78" i="1"/>
  <c r="EA74" i="1"/>
  <c r="EA73" i="1"/>
  <c r="EA72" i="1"/>
  <c r="EA70" i="1"/>
  <c r="EA69" i="1"/>
  <c r="EA66" i="1"/>
  <c r="EA65" i="1"/>
  <c r="EA64" i="1"/>
  <c r="EA62" i="1"/>
  <c r="EA59" i="1"/>
  <c r="EA57" i="1"/>
  <c r="EA56" i="1"/>
  <c r="EA54" i="1"/>
  <c r="EA53" i="1"/>
  <c r="EA51" i="1"/>
  <c r="EA50" i="1"/>
  <c r="EA49" i="1"/>
  <c r="EA47" i="1"/>
  <c r="EA45" i="1"/>
  <c r="EA44" i="1"/>
  <c r="EA40" i="1"/>
  <c r="EA37" i="1"/>
  <c r="EA34" i="1"/>
  <c r="EA33" i="1"/>
  <c r="EA30" i="1"/>
  <c r="EA28" i="1"/>
  <c r="EA27" i="1"/>
  <c r="EA26" i="1"/>
  <c r="EA25" i="1"/>
  <c r="EA23" i="1"/>
  <c r="EA21" i="1"/>
  <c r="EA20" i="1"/>
  <c r="EA18" i="1"/>
  <c r="EA16" i="1"/>
  <c r="EA14" i="1"/>
  <c r="EA13" i="1"/>
  <c r="EA12" i="1"/>
  <c r="EA11" i="1"/>
  <c r="EA9" i="1"/>
  <c r="EA8" i="1"/>
  <c r="EA7" i="1"/>
  <c r="EA6" i="1"/>
  <c r="EA5" i="1"/>
  <c r="EA4" i="1"/>
  <c r="EA3" i="1"/>
  <c r="EA2" i="1"/>
  <c r="DT140" i="1" l="1"/>
  <c r="DH140" i="1"/>
  <c r="DH110" i="1"/>
  <c r="DH121" i="1"/>
  <c r="DT121" i="1"/>
  <c r="DH16" i="1" l="1"/>
  <c r="DT16" i="1"/>
</calcChain>
</file>

<file path=xl/sharedStrings.xml><?xml version="1.0" encoding="utf-8"?>
<sst xmlns="http://schemas.openxmlformats.org/spreadsheetml/2006/main" count="7971" uniqueCount="2868">
  <si>
    <t>Variable</t>
  </si>
  <si>
    <t>Description</t>
  </si>
  <si>
    <t>ID</t>
  </si>
  <si>
    <t>Time Collected</t>
  </si>
  <si>
    <t>Study Title (O)</t>
  </si>
  <si>
    <t>Authors (O)</t>
  </si>
  <si>
    <t>Journal (O)</t>
  </si>
  <si>
    <t>Volume (O)</t>
  </si>
  <si>
    <t>Issue (O)</t>
  </si>
  <si>
    <t>Pages (O)</t>
  </si>
  <si>
    <t>Project URL</t>
  </si>
  <si>
    <t>Descriptors (O)</t>
  </si>
  <si>
    <t>Number of Authors (O)</t>
  </si>
  <si>
    <t>Number of Authors (R)</t>
  </si>
  <si>
    <t>1st author (O)</t>
  </si>
  <si>
    <t>Citation Count, 1st author (O)</t>
  </si>
  <si>
    <t>Institution 1st author (O)</t>
  </si>
  <si>
    <t>Senior author (O)</t>
  </si>
  <si>
    <t>Citation count, senior author (O)</t>
  </si>
  <si>
    <t>Institution senior author (O)</t>
  </si>
  <si>
    <t>1st author (R)</t>
  </si>
  <si>
    <t>Citation count, 1st author (R)</t>
  </si>
  <si>
    <t>Institution 1st author (R)</t>
  </si>
  <si>
    <t>Senior author (R)</t>
  </si>
  <si>
    <t>Citation count, senior author (R)</t>
  </si>
  <si>
    <t>Collected by</t>
  </si>
  <si>
    <t>Institution senior author (R)</t>
  </si>
  <si>
    <t>Data Type</t>
  </si>
  <si>
    <t>Citation count, paper (O)</t>
  </si>
  <si>
    <t>Number of Values</t>
  </si>
  <si>
    <t>Institution prestige, 1st author (O)</t>
  </si>
  <si>
    <t>Number of Unique Values</t>
  </si>
  <si>
    <t>Institution prestige, senior author (O)</t>
  </si>
  <si>
    <t>Institution prestige, 1st author (R)</t>
  </si>
  <si>
    <t>Institution prestige, senior author (R)</t>
  </si>
  <si>
    <t>Number of Studies (O)</t>
  </si>
  <si>
    <t>Discipline (O)</t>
  </si>
  <si>
    <t>Number of research sites (O)</t>
  </si>
  <si>
    <t>Secondary data (O)</t>
  </si>
  <si>
    <t>Methodology expertise required (O)</t>
  </si>
  <si>
    <t>Opportunity for expectancy bias (O)</t>
  </si>
  <si>
    <t>Opportunity for lack of diligence (O)</t>
  </si>
  <si>
    <t>Surprising result (O)</t>
  </si>
  <si>
    <t>Exciting result (O)</t>
  </si>
  <si>
    <t>Internal conceptual replications (O)</t>
  </si>
  <si>
    <t>Title of original article</t>
  </si>
  <si>
    <t>Successful conceptual replications (O)</t>
  </si>
  <si>
    <t>Internal direct replications (O)</t>
  </si>
  <si>
    <t>Successful direct replications (O)</t>
  </si>
  <si>
    <t>Feasibility (O)</t>
  </si>
  <si>
    <t>Status (R)</t>
  </si>
  <si>
    <t>Completion (R)</t>
  </si>
  <si>
    <t>Prior to replication process</t>
  </si>
  <si>
    <t>Secondary (R)</t>
  </si>
  <si>
    <t>Coordinator</t>
  </si>
  <si>
    <t>Contact Researcher (R)</t>
  </si>
  <si>
    <t>Open text</t>
  </si>
  <si>
    <t>Study claim date (R)</t>
  </si>
  <si>
    <t>Analysis completion date (R)</t>
  </si>
  <si>
    <t>Coder's email (R)</t>
  </si>
  <si>
    <t>Replicated study number (R)</t>
  </si>
  <si>
    <t>Test statistic (O)</t>
  </si>
  <si>
    <t>Authors of the original article</t>
  </si>
  <si>
    <t>Journal in which original article appeared</t>
  </si>
  <si>
    <t>Volume in which original article appeared</t>
  </si>
  <si>
    <t>Integer</t>
  </si>
  <si>
    <t>Issue in which original article appeared</t>
  </si>
  <si>
    <t>N (O)</t>
  </si>
  <si>
    <t>Reported P-value (O)</t>
  </si>
  <si>
    <t>Calculated P-value (O)</t>
  </si>
  <si>
    <t># Tails (O)</t>
  </si>
  <si>
    <t>Pages on which original article appeared</t>
  </si>
  <si>
    <t>Type of analysis (O)</t>
  </si>
  <si>
    <t>Type of effect (O)</t>
  </si>
  <si>
    <t>Range</t>
  </si>
  <si>
    <t>Description of effect (O)</t>
  </si>
  <si>
    <t>Effect size (O)</t>
  </si>
  <si>
    <t>Actual Power (O)</t>
  </si>
  <si>
    <t>80% power</t>
  </si>
  <si>
    <t>90% power</t>
  </si>
  <si>
    <t>95% power</t>
  </si>
  <si>
    <t>Collect materials from authors</t>
  </si>
  <si>
    <t>Planned Sample</t>
  </si>
  <si>
    <t>Planned Power</t>
  </si>
  <si>
    <t>Original Author's Assessment</t>
  </si>
  <si>
    <t>OSC reviewer (O)</t>
  </si>
  <si>
    <t>Test statistic (R)</t>
  </si>
  <si>
    <t>N (R)</t>
  </si>
  <si>
    <t>P-value (R)</t>
  </si>
  <si>
    <t>Direction (R)</t>
  </si>
  <si>
    <t># Tails (R)</t>
  </si>
  <si>
    <t>Type of analysis (R)</t>
  </si>
  <si>
    <t>Type of effect (R)</t>
  </si>
  <si>
    <t>Replicate (R)</t>
  </si>
  <si>
    <t>Power (R)</t>
  </si>
  <si>
    <t>Effect Size (R)</t>
  </si>
  <si>
    <t>OSC reviewer (R)</t>
  </si>
  <si>
    <t>Notes (R)</t>
  </si>
  <si>
    <t>Project audit complete (R)</t>
  </si>
  <si>
    <t>R check location (R)</t>
  </si>
  <si>
    <t>Degree (R)</t>
  </si>
  <si>
    <t>Link to OSF project for the replication</t>
  </si>
  <si>
    <t>During replication process</t>
  </si>
  <si>
    <t>MeSH terms used to describe the topics of the article</t>
  </si>
  <si>
    <t>Year of highest degree (R)</t>
  </si>
  <si>
    <t>Number of authors (O)</t>
  </si>
  <si>
    <t>Current position (R)</t>
  </si>
  <si>
    <t>Number of authors on the original article</t>
  </si>
  <si>
    <t>Domain expertise (R)</t>
  </si>
  <si>
    <t>After replication process</t>
  </si>
  <si>
    <t>Method expertise (R)</t>
  </si>
  <si>
    <t>Total publications (R)</t>
  </si>
  <si>
    <t>Peer-reviewed articles (R)</t>
  </si>
  <si>
    <t>Number of authors (R)</t>
  </si>
  <si>
    <t>Citations (R)</t>
  </si>
  <si>
    <t>Number of authors on the replication</t>
  </si>
  <si>
    <t>Implementation quality (R)</t>
  </si>
  <si>
    <t>Data collection quality (R)</t>
  </si>
  <si>
    <t>Replication similarity (R)</t>
  </si>
  <si>
    <t>Differences (R)</t>
  </si>
  <si>
    <t>Effect similarity (R)</t>
  </si>
  <si>
    <t>Findings similarity (R)</t>
  </si>
  <si>
    <t>Difficulty of implimentation (R)</t>
  </si>
  <si>
    <t>Surprise of outcome (R)</t>
  </si>
  <si>
    <t>Dummy</t>
  </si>
  <si>
    <t>Number of Research sites (R)</t>
  </si>
  <si>
    <t>Secondary data (R)</t>
  </si>
  <si>
    <t>Area of expertise (R)</t>
  </si>
  <si>
    <t>T_N..O.</t>
  </si>
  <si>
    <t>T_Test.Statistic..O.</t>
  </si>
  <si>
    <t>T_TestComparison..O.</t>
  </si>
  <si>
    <t>T_df1..O.</t>
  </si>
  <si>
    <t>T_df2..O.</t>
  </si>
  <si>
    <t>T_Test.value..O.</t>
  </si>
  <si>
    <t>T_p.comparison..O.</t>
  </si>
  <si>
    <t>T_pval..O.</t>
  </si>
  <si>
    <t>T_pval.recalc..O.</t>
  </si>
  <si>
    <t>Author listed first on original article</t>
  </si>
  <si>
    <t>T_pval_USE..O.</t>
  </si>
  <si>
    <t>T_sign..O.</t>
  </si>
  <si>
    <t>T_r..O.</t>
  </si>
  <si>
    <t>T_N..R.</t>
  </si>
  <si>
    <t>Citation count, 1st author (O)</t>
  </si>
  <si>
    <t>T_Test.Statistic..R.</t>
  </si>
  <si>
    <t>T_Test.Comparison..R.</t>
  </si>
  <si>
    <t>Using Google Scholar, the citation count of the first author on the original article</t>
  </si>
  <si>
    <t>T_df1..R.</t>
  </si>
  <si>
    <t>T_df2..R.</t>
  </si>
  <si>
    <t>T_Test.value..R.</t>
  </si>
  <si>
    <t>T_p.comparison..R.</t>
  </si>
  <si>
    <t>T_pval..R.</t>
  </si>
  <si>
    <t>Institution of 1st author (O)</t>
  </si>
  <si>
    <t>Institution of the first author at the time of the original article's publication</t>
  </si>
  <si>
    <t>T_pval.recalc..R.</t>
  </si>
  <si>
    <t>T_pval_USE..R.</t>
  </si>
  <si>
    <t>T_sign..R.</t>
  </si>
  <si>
    <t>Author with the most experience, original article</t>
  </si>
  <si>
    <t>T_r..R.</t>
  </si>
  <si>
    <t>T_Comparison.effects..R.O.</t>
  </si>
  <si>
    <t>Using Google Scholar, the citation count of the senior author on the original article</t>
  </si>
  <si>
    <t>Institution of senior author (O)</t>
  </si>
  <si>
    <t>Institution of the senior author at the time of the original article's publication</t>
  </si>
  <si>
    <t>Author listed first on replicated article</t>
  </si>
  <si>
    <t>Tracing attention and the activation flow in spoken word planning using eye movements.</t>
  </si>
  <si>
    <t>Using Google Scholar, the citation count of the first author on the replication</t>
  </si>
  <si>
    <t>Insitution of 1st author (R)</t>
  </si>
  <si>
    <t>Institution of the first author of the replication</t>
  </si>
  <si>
    <t>A Roelofs</t>
  </si>
  <si>
    <t>JEPLMC</t>
  </si>
  <si>
    <t>Author with the most experience, replication</t>
  </si>
  <si>
    <t>Using Google Scholar, the citation count of the senior author on the replication</t>
  </si>
  <si>
    <t>353-68</t>
  </si>
  <si>
    <t>https://osf.io/qwkum/</t>
  </si>
  <si>
    <t>Institution of senior author (R)</t>
  </si>
  <si>
    <t>Institution of the senior author of the replication</t>
  </si>
  <si>
    <t>Using Google Scholar, the citation count of the original article</t>
  </si>
  <si>
    <t>Based on the ratings of 96 volunteers, perceived prestige of the institution of original study's first author: Of the few most prestigious; Extremely prestigious; Very prestigious; Moderately prestigious; Slightly prestigious; Not at all prestigious</t>
  </si>
  <si>
    <t>Volunteer</t>
  </si>
  <si>
    <t>Categorical</t>
  </si>
  <si>
    <t>Based on the ratings of 96 volunteers, perceived prestige of the institution of replication's first author: Of the few most prestigious; Extremely prestigious; Very prestigious; Moderately prestigious; Slightly prestigious; Not at all prestigious</t>
  </si>
  <si>
    <t>Based on the ratings of 96 volunteers, perceived prestige of the institution of original study's senior author:  Of the few most prestigious; Extremely prestigious; Very prestigious; Moderately prestigious; Slightly prestigious; Not at all prestigious</t>
  </si>
  <si>
    <t>Association Learning, Attention, Color Perception, Computer Simulation, Eye Movements, Field Dependence-Independence, Humans, Pattern Recognition, Visual, Phonetics, Reaction Time, Reading, Semantics, Verbal Behavior</t>
  </si>
  <si>
    <t>Based on the ratings of 96 volunteers, perceived prestige of the institution of replication's senior author:  Of the few most prestigious; Extremely prestigious; Very prestigious; Moderately prestigious; Slightly prestigious; Not at all prestigious</t>
  </si>
  <si>
    <t>Number of studies (O)</t>
  </si>
  <si>
    <t>Number of studies/experiments listed as sections in the original article</t>
  </si>
  <si>
    <t>Non-replicator, volunteer</t>
  </si>
  <si>
    <t>Domain within which the replicated article falls: behavioral neuroscience/comparative, clinical, cognitive, developmental, education/school, health, industrial/organizational, neuroscience, quantitative, social/personality</t>
  </si>
  <si>
    <t>Number of sites original authors collected data in</t>
  </si>
  <si>
    <t>Amount of pre-existing (secondary) data used in analyses: collected themselves (ie. no secondary data), some of both (ie. secondary and primary data included), pre-existing (ie. exclusively secondary data)</t>
  </si>
  <si>
    <t>Roelofs</t>
  </si>
  <si>
    <t>Response of a volunteer, naive to results, who reports how much expertise they believe to be needed to properly execute the methodologies employed in the replicated study: no expertise, slight expertise, moderate expertise, strong expertise, extreme expertise</t>
  </si>
  <si>
    <t>Radboud University Nijmegen</t>
  </si>
  <si>
    <t>Response of a volunteer, naive to results, who reports the extent to which the methodology of the study provides opportunity for the researchers’ expectations about the effect to influence the results: no opportunity, slight opportunity, moderate opportunity, strong opportunity, extreme opportunity</t>
  </si>
  <si>
    <t>van Rijn</t>
  </si>
  <si>
    <t>University of Groningen</t>
  </si>
  <si>
    <t>Response of a volunteer, naive to results, who reports the extent to which the results of the study could be affected by a lack of diligence: no opportunity, slight opportunity, moderate opportunity, strong opportunity, extreme opportunity</t>
  </si>
  <si>
    <t>Average response of at least 3 volunteers, naive to results, who report how suprising they found the key effect to be: 1: not at all, 2: slightly, 3: somewhat, 4: moderately, 5: very, 6: extremely</t>
  </si>
  <si>
    <t>Average response of at least 3 volunteers, naive to results, who report how exciting they found the key effect to be: 1: not at all, 2: slightly, 3: somewhat, 4: moderately, 5: very, 6: extremely</t>
  </si>
  <si>
    <t>Cognitive</t>
  </si>
  <si>
    <t>Collected themselves</t>
  </si>
  <si>
    <t>From the entire original article, the number of conceptual replications of the key statistic (ie. tests of the same hypothesis)</t>
  </si>
  <si>
    <t>From the entire original article, the number of conceptual replications that successfully found a significant replication of the key statistic (ie. tests of the same hypothesis)</t>
  </si>
  <si>
    <t>From the entire original article, the number of direct replications of the key statistic (ie. tests of the same hypothesis, using the same methodology)</t>
  </si>
  <si>
    <t>Moderate expertise required</t>
  </si>
  <si>
    <t>From the entire original article, the number of direct replications that successfully found a significant replication of the key statistic (ie. tests of the same hypothesis, using the same methodology)</t>
  </si>
  <si>
    <t>Volunteer coded (pre-2013) as 0: feasible or 1: infeasible, considering the population, resources, and expertise needed to conduct a replication</t>
  </si>
  <si>
    <t>No opportunity for researcher expectations to influence results</t>
  </si>
  <si>
    <t>Strong opportunity for lack of diligence to affect the results</t>
  </si>
  <si>
    <t>Status  (R)</t>
  </si>
  <si>
    <t>Whether or not the article is, or ever was, claimed. 0: never claimed; 1: claimed; 2: withdrawn; 3: reclaimed; 4: withdrawn twice (by different researchers); 5: reclaimed for a third time</t>
  </si>
  <si>
    <t>hedderik@van-rijn.org</t>
  </si>
  <si>
    <t>Whether or  not the replication, if one exists, has reported final results. 0: not replicated or incomplete; 1: complete; 2: done with data collection by analysis of RPP results</t>
  </si>
  <si>
    <t>Dichotomous</t>
  </si>
  <si>
    <t>Whether or not this was a direct (in lab) replication or a secondary (online) replication</t>
  </si>
  <si>
    <t>Replication team contact</t>
  </si>
  <si>
    <t>Replicator</t>
  </si>
  <si>
    <t>Date replication team indicated interest</t>
  </si>
  <si>
    <t>Date</t>
  </si>
  <si>
    <t>Date replicatin team completed their analyses</t>
  </si>
  <si>
    <t>Email of person who coded article (to provide information for interested replicators)</t>
  </si>
  <si>
    <t>Volunteer, Replicator, or Coordinator</t>
  </si>
  <si>
    <t>Experiment number, as indicated by paper</t>
  </si>
  <si>
    <t>Coder</t>
  </si>
  <si>
    <t>mallory@cos.io</t>
  </si>
  <si>
    <t>Key effect of interest of the original article</t>
  </si>
  <si>
    <t>Mixed</t>
  </si>
  <si>
    <t>N used in key effect test of the original article</t>
  </si>
  <si>
    <t>P value of key effect test of the original article, as reported. If no p or prep value was reported, "significant" or "non-significant" was recorded to indicate the author's commentary on the significance of the effect. An "X" indicates that the authors did not specifically comment on the significance and did not provide a p or prep value.</t>
  </si>
  <si>
    <t>F(1, 13) = 7.11</t>
  </si>
  <si>
    <t>Decimal</t>
  </si>
  <si>
    <t xml:space="preserve">Calculated P-value (O) </t>
  </si>
  <si>
    <t>Exact calculated (post-hoc) p-value of the key effect test</t>
  </si>
  <si>
    <t>Number of tails in effect test of the original article</t>
  </si>
  <si>
    <t>RM ANOVA</t>
  </si>
  <si>
    <t>Type of analysis used in effect test of the original article</t>
  </si>
  <si>
    <t>interaction</t>
  </si>
  <si>
    <t>Effect described by test statistic of the original article</t>
  </si>
  <si>
    <t>Whether or not phonological activation flow is influenced by attention; specifically, whether picture distractors have an effect on reading words.</t>
  </si>
  <si>
    <t>η_p^2 = 0.354</t>
  </si>
  <si>
    <t>Verbal description of the key effect</t>
  </si>
  <si>
    <t>Complete</t>
  </si>
  <si>
    <t>Effect size of the key effect from the original article as reported, or calculated (post-hoc) if none was reported</t>
  </si>
  <si>
    <t>mbarnettcowan@gmail.com</t>
  </si>
  <si>
    <t>F(1,28) = 0.63</t>
  </si>
  <si>
    <t>same</t>
  </si>
  <si>
    <t>no</t>
  </si>
  <si>
    <t>Power of the key effect from the original article</t>
  </si>
  <si>
    <t>80% power (R)</t>
  </si>
  <si>
    <t>Sample size needed for 80% power for the replication</t>
  </si>
  <si>
    <t>90% power (R)</t>
  </si>
  <si>
    <t>Sample size needed for 90% power for the replication</t>
  </si>
  <si>
    <t>η_p^2 = .02</t>
  </si>
  <si>
    <t>Ed Cremata</t>
  </si>
  <si>
    <t>95% power (R)</t>
  </si>
  <si>
    <t>Sample size needed for 95% power for the replication</t>
  </si>
  <si>
    <t>Collect materials from authors (R)</t>
  </si>
  <si>
    <t>https://osf.io/64pz8/</t>
  </si>
  <si>
    <t>Whether or not materials were ever successfully retrieved from original authors; No response; Unavailable (materials could not be located); Decline; Complete</t>
  </si>
  <si>
    <t>Planned Sample (R)</t>
  </si>
  <si>
    <t>Sample size planned to be used in replication</t>
  </si>
  <si>
    <t>Planned Power (R)</t>
  </si>
  <si>
    <t>Amount of power anticipated for replication</t>
  </si>
  <si>
    <t>PhD or equivalent</t>
  </si>
  <si>
    <t>Original Author's Assessment (R)</t>
  </si>
  <si>
    <t>Following review, original author's remarks on the replication plan; 1: endorsement; 2: concerns based on informed judgment/speculation; 3: concerns based on unpublished empirical evidence of the constraints on the effect; 4: concerns based on published empirical evidence of the constraints on the effect; 9: no response</t>
  </si>
  <si>
    <t>Name or email of volunteer who reviewed the replication plan</t>
  </si>
  <si>
    <t>Associate Professor (or equivalent)</t>
  </si>
  <si>
    <t>Moderate Expertise</t>
  </si>
  <si>
    <t>Key effect of interest for the replication</t>
  </si>
  <si>
    <t>High Expertise</t>
  </si>
  <si>
    <t>N used in key effect test of the replication</t>
  </si>
  <si>
    <t>P value of the key effect test of the replication</t>
  </si>
  <si>
    <t>was about the same quality as the original study</t>
  </si>
  <si>
    <t>was slightly better than the average study</t>
  </si>
  <si>
    <t>Virtually identical</t>
  </si>
  <si>
    <t>The main difference between the original and the replication study is that in the replication the RTs are quite a bit slower. This can be explained by the fact that the participants in the original study were regularly participating in similar studies, whereas for our participants this was a new type of study. This difference in RT, with the replication-participants being slower, could well explain the lack of interference.</t>
  </si>
  <si>
    <t>Somewhat similar</t>
  </si>
  <si>
    <t>Moderately similar</t>
  </si>
  <si>
    <t>Slightly challenging</t>
  </si>
  <si>
    <t>Results were extremely surprising</t>
  </si>
  <si>
    <t>Direction of the effect from the replication, as compared to the original: same or opposite</t>
  </si>
  <si>
    <t>X</t>
  </si>
  <si>
    <t>No data used was pre-existing</t>
  </si>
  <si>
    <t>Number of tails in effect test of the replication</t>
  </si>
  <si>
    <t>F</t>
  </si>
  <si>
    <t>Type of analysis used in the effect test of the replication</t>
  </si>
  <si>
    <t>Effect described by test statistic of the replication</t>
  </si>
  <si>
    <t>is</t>
  </si>
  <si>
    <t>Whether or not the replication reproduced the original's results, judged by the replicator, according to a priori criteria: yes or no</t>
  </si>
  <si>
    <t>Power achieved in replication</t>
  </si>
  <si>
    <t>Effect size of key statistic from replication</t>
  </si>
  <si>
    <t>ANOVA</t>
  </si>
  <si>
    <t>Repeated measures ANOVA</t>
  </si>
  <si>
    <t>Now you see it, now you don't: repetition blindness for nonwords</t>
  </si>
  <si>
    <t>AL Morris, ML Still</t>
  </si>
  <si>
    <t>Name or email of volunteer who reviewed the final report</t>
  </si>
  <si>
    <t>146-66</t>
  </si>
  <si>
    <t>https://osf.io/rmvk5/</t>
  </si>
  <si>
    <t>Replicator provides notes on any of these fields</t>
  </si>
  <si>
    <t>Attentional Blink, Humans, Judgment, Memory, Short-Term, Pattern Recognition, Visual, Reading, Semantics, Serial Learning, Verbal Learning</t>
  </si>
  <si>
    <t>Morris</t>
  </si>
  <si>
    <t>A volunteer, unassociated with the replication process, reviews how complete the replication is, using the Research Guide as reference. 0: incomplete; 1: complete</t>
  </si>
  <si>
    <t xml:space="preserve">Link to OSF project that includes an R script that reproduces the replicator's key finding. </t>
  </si>
  <si>
    <t>Iowa State University</t>
  </si>
  <si>
    <t>Highest degree awarded to replication team's most senior member: Phd/equivalent; Masters/equivalent; some graduate school; Bachelor's/equivalent; some college/university; high schoool/equivalent</t>
  </si>
  <si>
    <t>Year in which replication team's most senior member was conferred their highest degree</t>
  </si>
  <si>
    <t>Goodbourn</t>
  </si>
  <si>
    <t>University of Sydney</t>
  </si>
  <si>
    <t>No expertise required</t>
  </si>
  <si>
    <t>Slight opportunity for lack of diligence to affect the results</t>
  </si>
  <si>
    <t>Patrick Goodbourn &lt;patrick.goodbourn@sydney.edu.au&gt;</t>
  </si>
  <si>
    <t>johanna@cos.io</t>
  </si>
  <si>
    <t>F(1, 23) = 13.71</t>
  </si>
  <si>
    <t>&lt;0.005</t>
  </si>
  <si>
    <t>main effect</t>
  </si>
  <si>
    <t>Repetition blindness for non-words—main effect of condition (control, neighbor word) on correct recall of pairs of similar non-words</t>
  </si>
  <si>
    <t>η_p^2 = .374</t>
  </si>
  <si>
    <t>bethany-lassetter@uiowa.edu</t>
  </si>
  <si>
    <t>F(1, 23) = 1.28</t>
  </si>
  <si>
    <t>η_p^2 = .051</t>
  </si>
  <si>
    <t>Jesse Chandler</t>
  </si>
  <si>
    <t>https://osf.io/qg9j7/</t>
  </si>
  <si>
    <t>Current position of replication team's most senior member: professor/equivalent; associate professor/equivalent; assistant professor/equivalent; post-doc or research scientist; PhD student; Master's student; undergrad student; non-student research assistant/lab manager; other</t>
  </si>
  <si>
    <t>Domain expertise of replication team's most senior member: High Expertise; Moderate Expertise; Some Expertise; Slight Expertise; No Expertise</t>
  </si>
  <si>
    <t>Method expertise of replication team's most senior member: High Expertise; Moderate Expertise; Some Expertise; Slight Expertise; No Expertise</t>
  </si>
  <si>
    <t>Post-doc or Research Scientist</t>
  </si>
  <si>
    <t>Some Expertise</t>
  </si>
  <si>
    <t>Number of total publications (articles, book chapters, books) published by replication team's most senior member</t>
  </si>
  <si>
    <t>Extremely similar</t>
  </si>
  <si>
    <t>No differences likely to have altered the effect.</t>
  </si>
  <si>
    <t>Very similar</t>
  </si>
  <si>
    <t>Peer-reviewed empirical articles (R)</t>
  </si>
  <si>
    <t>Moderately challenging</t>
  </si>
  <si>
    <t>Number of peer-reviewed empirical articles published by replication team's most senior member</t>
  </si>
  <si>
    <t>Results were somewhat surprising</t>
  </si>
  <si>
    <t>Citation count, as determined by Google Scholar, for replication ream's most senior member</t>
  </si>
  <si>
    <t>&lt;</t>
  </si>
  <si>
    <t>Implementation Quality (R)</t>
  </si>
  <si>
    <t>In comparison to the original, replicator's determination of how effectively replication's materials and procedure were designed and implemented: was of much higher quality than the original study; was of moderately higher quality than the original study; was of slightly higher quality than the original study; was about the same quality as the original study; was of slightly lower quality than the original study; was of moderately lower quality than the original study; was of much lower quality than the original study</t>
  </si>
  <si>
    <t>In comparison to the average study, replicator's determination of how effectively replication's data collection was conducted: was much better than the average study; was better than the average study; was slightly better than the average study; was about the same as the average study; was slightly worse than the average study; was worse than the average study; was much worse than the average study</t>
  </si>
  <si>
    <t>RMANOVA</t>
  </si>
  <si>
    <t>One-way repeated-measures ANOVA</t>
  </si>
  <si>
    <t>Replicator's determination of the similarity between original and replication's methodology: Virtually identical; Extremely similar; Very similar; Moderately similar; Somewhat similar; Slightly similar; Not at all similar</t>
  </si>
  <si>
    <t>Working memory costs of task switching.</t>
  </si>
  <si>
    <t>B Liefooghe, P Barrouillet, A Vandierendonck, V Camos</t>
  </si>
  <si>
    <t>478-94</t>
  </si>
  <si>
    <t>https://osf.io/4dvzb/</t>
  </si>
  <si>
    <t>Replicator's determination of differences between the original and replication methodology that are most likely to have altered the effect (regardless of actual outcome)</t>
  </si>
  <si>
    <t>Replicator's determination of how much the key effect from the replication resembled the original's: Virtually identical; Extremely similar; Very similar; Moderately similar; Somewhat similar; Slightly similar; Not at all similar</t>
  </si>
  <si>
    <t>Attention, Color Perception, Decision Making, Discrimination Learning, Functional Laterality, Humans, Memory, Short-Term, Pattern Recognition, Visual, Perceptual Masking, Psychomotor Performance, Psychophysics, Reaction Time, Size Perception</t>
  </si>
  <si>
    <t>Liefooghe</t>
  </si>
  <si>
    <t>Findings similiarity (R)</t>
  </si>
  <si>
    <t>Ghent University</t>
  </si>
  <si>
    <t>Vandierendonck</t>
  </si>
  <si>
    <t>Plessow</t>
  </si>
  <si>
    <t>Dresden University of Technology</t>
  </si>
  <si>
    <t>Pavel</t>
  </si>
  <si>
    <t>Replicator's determination of how much the overall findings from the replication resembled the original's: Virtually identical; Extremely similar; Very similar; Moderately similar; Somewhat similar; Slightly similar; Not at all similar</t>
  </si>
  <si>
    <t>Replicator's determination of how challenging the methodology was: Extremely challenging; Very challenging; Moderately challenging; Somewhat challenging; Slightly challenging; Not at all challenging</t>
  </si>
  <si>
    <t>Slight expertise required</t>
  </si>
  <si>
    <t>Slight opportunity for researcher expectations to influence results</t>
  </si>
  <si>
    <t>fplessow@bidmc.harvard.edu</t>
  </si>
  <si>
    <t>Replicator's surprise at the outcome of the study: Results were exactly as anticipated; Results were slightly surprising; Results were somewhat surprising; Results were moderately surprising; Results were extremely surprising</t>
  </si>
  <si>
    <t>Most senior member</t>
  </si>
  <si>
    <t>Number of research sites (R)</t>
  </si>
  <si>
    <t>Number of sites replication authors collected data in</t>
  </si>
  <si>
    <t>F(1, 24) = 5.29</t>
  </si>
  <si>
    <t>&lt;0.05</t>
  </si>
  <si>
    <t>MANOVA</t>
  </si>
  <si>
    <t>Amount of pre-existing (secondary) data used in analyses: all, some, none</t>
  </si>
  <si>
    <t>Domain within which the replication team's most senior member is most expert:behavioral neuroscience/comparative, clinical, cognitive, developmental, education/school, health, industrial/organizational, neuroscience, quantitative, social/personality</t>
  </si>
  <si>
    <t>comparison of low switch/normal and low switch/degraded</t>
  </si>
  <si>
    <t>η_p^2 = 0.181</t>
  </si>
  <si>
    <t>aevtv1@gmail.com</t>
  </si>
  <si>
    <t>F(1, 31) = 1.506</t>
  </si>
  <si>
    <t>opposite</t>
  </si>
  <si>
    <t>η_p^2 = .046</t>
  </si>
  <si>
    <t>Johanna Cohoon</t>
  </si>
  <si>
    <t>https://osf.io/69b27/</t>
  </si>
  <si>
    <t>Professor (or equivalent)</t>
  </si>
  <si>
    <t>was better than the average study</t>
  </si>
  <si>
    <t>1. We had to reprogram the experimental paradigm and did so as closely as possible to the original implementation by (a) following the details provided in the publication and (b) contacting the first author of the original study with remaining questions. Since the original task script, instructions etc. were not available anymore, small deviations are possible. 2. We implemented the study in German, whereas the original study was conducted in Dutch. This could impact the task, even though we consider this a minor issue.</t>
  </si>
  <si>
    <t>Not at all similar</t>
  </si>
  <si>
    <t>Accelerated relearning after retrieval-induced forgetting: The benefit of being forgotten.</t>
  </si>
  <si>
    <t>BC Storm, EL Bjork, RA Bjork</t>
  </si>
  <si>
    <t>230-6</t>
  </si>
  <si>
    <t>https://osf.io/8j9cg/</t>
  </si>
  <si>
    <t>Attention, Cues, Humans, Memory, Short-Term, Mental Recall, Paired-Associate Learning, Practice (Psychology)</t>
  </si>
  <si>
    <t>Storm</t>
  </si>
  <si>
    <t>UCLA</t>
  </si>
  <si>
    <t>Bjork</t>
  </si>
  <si>
    <t>Callahan</t>
  </si>
  <si>
    <t>UC Davis</t>
  </si>
  <si>
    <t>Moderate opportunity for researcher expectations to influence results</t>
  </si>
  <si>
    <t>scallahan14@gmail.com</t>
  </si>
  <si>
    <t>F(1, 190) = 10.49</t>
  </si>
  <si>
    <t>&lt;0.001</t>
  </si>
  <si>
    <t>mixed ANOVA</t>
  </si>
  <si>
    <t>Whether or not retrieval practice induced the forgetting of items from practiced categories relative to items from non-practiced categories.</t>
  </si>
  <si>
    <t>η_p^2 = 0.052</t>
  </si>
  <si>
    <t>Abe Rutchick</t>
  </si>
  <si>
    <t>F(1,268)=.01</t>
  </si>
  <si>
    <t>η_p^2 = 0.00003</t>
  </si>
  <si>
    <t>Mallory Kidwell</t>
  </si>
  <si>
    <t>https://osf.io/xsmzb/</t>
  </si>
  <si>
    <t>Master's degree or equivalent</t>
  </si>
  <si>
    <t>PhD student</t>
  </si>
  <si>
    <t>was about the same as the average study</t>
  </si>
  <si>
    <t>These probably don't actually matter, but nevertheless: 1)I don't know how many different research assistants the original study used, but we used quite a few (too many to look at RA as a variable). 2)Our samples had different language backgrounds, which is why I measured language ability in so many different ways to exclude people who weren't fluent. 3)It being paper &amp; pencil and speaking the responses aloud is significantly different than other studies my sample had done before, so I'm changes in technology/data collection may have also had an effect.</t>
  </si>
  <si>
    <t>Results were moderately surprising</t>
  </si>
  <si>
    <t>Some data used was pre-existing</t>
  </si>
  <si>
    <t>Social</t>
  </si>
  <si>
    <t>The intermixed-blocked effect in human perceptual learning is not the consequence of trial spacing.</t>
  </si>
  <si>
    <t>C Mitchell, S Nash, G Hall</t>
  </si>
  <si>
    <t>237-42</t>
  </si>
  <si>
    <t>https://osf.io/4xdkk/</t>
  </si>
  <si>
    <t>Attention, Color Perception, Discrimination Learning, Field Dependence-Independence, Humans, Memory, Short-Term, Mental Recall, Pattern Recognition, Visual, Practice (Psychology), Psychophysics</t>
  </si>
  <si>
    <t>Mitchell</t>
  </si>
  <si>
    <t>University of New South Wales</t>
  </si>
  <si>
    <t>Hall</t>
  </si>
  <si>
    <t>University of York</t>
  </si>
  <si>
    <t>Lakens</t>
  </si>
  <si>
    <t>Eindhoven University of Technology</t>
  </si>
  <si>
    <t>lakens@gmail.com</t>
  </si>
  <si>
    <t>F(1,31) = 8.38</t>
  </si>
  <si>
    <t>comparison of performance for AX/BX and CX trials</t>
  </si>
  <si>
    <t>dz = 0.51</t>
  </si>
  <si>
    <t>joshmatacotta@gmail.com</t>
  </si>
  <si>
    <t>F(1, 47) = 0.87</t>
  </si>
  <si>
    <t>n_p^2 = 0.02</t>
  </si>
  <si>
    <t>Sean Mackinnon</t>
  </si>
  <si>
    <t>https://osf.io/n539q/</t>
  </si>
  <si>
    <t>Assistant Professor (or equivalent)</t>
  </si>
  <si>
    <t>Slight Expertise</t>
  </si>
  <si>
    <t>Uncertainty about the instruction between the two blocks in the pre-exposure task. Now, the second set of stimuli appeared without instruction. The original author did not give feedback on the proposal.</t>
  </si>
  <si>
    <t>repeated measures 2x2 ANOVA</t>
  </si>
  <si>
    <t>within 2X2 ANOVA</t>
  </si>
  <si>
    <t>A single-system account of the relationship between priming, recognition, and fluency.</t>
  </si>
  <si>
    <t>CJ Berry, DR Shanks, RN Henson</t>
  </si>
  <si>
    <t>97-111</t>
  </si>
  <si>
    <t>https://osf.io/atgp5/</t>
  </si>
  <si>
    <t>Adult, Attention, Cues, Decision Making, Female, Humans, Judgment, Male, Memory, Short-Term, Models, Statistical, Psychomotor Performance, Reaction Time, Reading, Retention (Psychology), Serial Learning, Signal Detection, Psychological, Speech, Verbal Learning</t>
  </si>
  <si>
    <t>Berry</t>
  </si>
  <si>
    <t>University College London</t>
  </si>
  <si>
    <t>Henson</t>
  </si>
  <si>
    <t>Medical Research Council</t>
  </si>
  <si>
    <t>Meixner</t>
  </si>
  <si>
    <t>Humboldt University of Berlin</t>
  </si>
  <si>
    <t>Brüning</t>
  </si>
  <si>
    <t>johannes.meixner@emolyzr.de</t>
  </si>
  <si>
    <t>kidwell.mc@gmail.com</t>
  </si>
  <si>
    <t>t(23) = 3.55</t>
  </si>
  <si>
    <t>dependent samples t-test</t>
  </si>
  <si>
    <t>Are RTs to misses were faster than RTs to correct rejections?</t>
  </si>
  <si>
    <t>dz = 0.724</t>
  </si>
  <si>
    <t>t(31) = 2.40</t>
  </si>
  <si>
    <t>yes</t>
  </si>
  <si>
    <t>d = .424</t>
  </si>
  <si>
    <t>Justin Goss</t>
  </si>
  <si>
    <t>https://osf.io/9ivaj/</t>
  </si>
  <si>
    <t>- completely different stimulus material - German words instead of English words - length of words was 5 letters instead of 4 letters</t>
  </si>
  <si>
    <t>Somewhat challenging</t>
  </si>
  <si>
    <t>Results were slightly surprising</t>
  </si>
  <si>
    <t>Behavioral neuroscience/Comparative</t>
  </si>
  <si>
    <t>t</t>
  </si>
  <si>
    <t>within-subject t test</t>
  </si>
  <si>
    <t>Modeling distributions of immediate memory effects: No strategies needed?</t>
  </si>
  <si>
    <t>CP Beaman, I Neath, AM Surprenant</t>
  </si>
  <si>
    <t>219-29</t>
  </si>
  <si>
    <t>https://osf.io/6n3bm/</t>
  </si>
  <si>
    <t>Attention, Humans, Individuality, Memory, Short-Term, Models, Statistical, Phonetics, Psychomotor Performance, Semantics, Serial Learning, Verbal Learning</t>
  </si>
  <si>
    <t>Beaman</t>
  </si>
  <si>
    <t>University of Reading</t>
  </si>
  <si>
    <t>Kleinberg</t>
  </si>
  <si>
    <t>University of Amsterdam</t>
  </si>
  <si>
    <t>No opportunity for lack of diligence to affect the results</t>
  </si>
  <si>
    <t>bennettkleinberg@gmail.com</t>
  </si>
  <si>
    <t>michael.cohn@gmail.com</t>
  </si>
  <si>
    <t>t(99) = 10.18</t>
  </si>
  <si>
    <t>whether participants remembered the order of words better when the presented word lists contained only short words compared to lists that only contained long words.</t>
  </si>
  <si>
    <t>d = 1.02</t>
  </si>
  <si>
    <t>Christopher J. Anderson</t>
  </si>
  <si>
    <t>t(14) = 0.496</t>
  </si>
  <si>
    <t>d = .13</t>
  </si>
  <si>
    <t>Mark White</t>
  </si>
  <si>
    <t>Contact with original author was ideal. Data and additional material was supplied and question were replied to quickly. Original effect translated from F(1, 99) = 103.7, p &lt; 0.05 to t</t>
  </si>
  <si>
    <t>https://osf.io/pmhd7/</t>
  </si>
  <si>
    <t>Bachelor's degree or equivalent</t>
  </si>
  <si>
    <t>Master's student</t>
  </si>
  <si>
    <t>Using as sample of students with different native languages (but this was discussed with and approved of by the original author).</t>
  </si>
  <si>
    <t>Quantitative</t>
  </si>
  <si>
    <t>paired sample t-test</t>
  </si>
  <si>
    <t>Stereotypes and retrieval-provoked illusory source recollections.</t>
  </si>
  <si>
    <t>CS Dodson, J Darragh, A Williams</t>
  </si>
  <si>
    <t>460-77</t>
  </si>
  <si>
    <t>https://osf.io/c5pbg/</t>
  </si>
  <si>
    <t>Association Learning, Attention, Awareness, Humans, Illusions [psychology], Lawyers [psychology], Mental Recall, Physicians [psychology], Reading, Set (Psychology), Social Perception, Stereotyping</t>
  </si>
  <si>
    <t>Dodson</t>
  </si>
  <si>
    <t>University of Virginia</t>
  </si>
  <si>
    <t>Calhoun-Sauls</t>
  </si>
  <si>
    <t>Belmont Abbey College</t>
  </si>
  <si>
    <t>AnnCalhounsauls@bac.edu</t>
  </si>
  <si>
    <t>F(1, 37) = 17.03</t>
  </si>
  <si>
    <t>&lt;.001</t>
  </si>
  <si>
    <t>Whether illusory recollections are cause by well-learned semantic categories or expectations about the likelihood of a particular source presenting a particular kind of item (whether or not proportion manipulation selectively affects the phenomenological experience that is associated with incorrect source attributions).</t>
  </si>
  <si>
    <t>η_p^2 = .32</t>
  </si>
  <si>
    <t>Unavailable</t>
  </si>
  <si>
    <t>F(1, 31) = .384</t>
  </si>
  <si>
    <t>η_p^2 = 0.012</t>
  </si>
  <si>
    <t>https://osf.io/dctav/</t>
  </si>
  <si>
    <t>The student research assistants that I have are both undergraduate students. I suspect that grad students were involved in the original study. As such they may be less skilled/comfortable with giving the instructions and interacting with participants. We were able to get what we think were the original materials, but not the training scripts that the research assistants used.</t>
  </si>
  <si>
    <t>Extremely challenging</t>
  </si>
  <si>
    <t>NA</t>
  </si>
  <si>
    <t>2x2x2 ANOVA</t>
  </si>
  <si>
    <t>Prime diagnosticity in short-term repetition priming: Is primed evidence discounted, even when it reliably indicates the correct answer?</t>
  </si>
  <si>
    <t>CT Weidemann, DE Huber, RM Shiffrin</t>
  </si>
  <si>
    <t>257-81</t>
  </si>
  <si>
    <t>https://osf.io/ne9dy/</t>
  </si>
  <si>
    <t>Attention, Choice Behavior, Color Perception, Data Interpretation, Statistical, Humans, Memory, Short-Term, Paired-Associate Learning, Reaction Time, Semantics</t>
  </si>
  <si>
    <t>Weidemann</t>
  </si>
  <si>
    <t>University of Pennsylvania</t>
  </si>
  <si>
    <t>Shiffrin</t>
  </si>
  <si>
    <t>Indiana University</t>
  </si>
  <si>
    <t>Miller</t>
  </si>
  <si>
    <t>Willamette University</t>
  </si>
  <si>
    <t>millerj@willamette.edu</t>
  </si>
  <si>
    <t>F(6, 228) = 46.09</t>
  </si>
  <si>
    <t>&lt;.01</t>
  </si>
  <si>
    <t>Whether or not trials prime type interacts with diagnosticity condition</t>
  </si>
  <si>
    <t>η_p^2 = 0.328</t>
  </si>
  <si>
    <t>Jeremy Miller</t>
  </si>
  <si>
    <t>Across-notation automatic numerical processing.</t>
  </si>
  <si>
    <t>D Ganor-Stern, J Tzelgov</t>
  </si>
  <si>
    <t>430-7</t>
  </si>
  <si>
    <t>https://osf.io/vmipw/</t>
  </si>
  <si>
    <t>Association Learning, Attention, Automatism [psychology], Comprehension, Discrimination (Psychology), Humans, Multilingualism, Paired-Associate Learning, Pattern Recognition, Visual, Problem Solving, Psychophysics, Reaction Time, Size Perception</t>
  </si>
  <si>
    <t>Ganor-Stern</t>
  </si>
  <si>
    <t>Achva Academic College</t>
  </si>
  <si>
    <t>Tzelgov</t>
  </si>
  <si>
    <t>Shaki</t>
  </si>
  <si>
    <t>Ariel University</t>
  </si>
  <si>
    <t>Samuel_shaki@hotmail.com</t>
  </si>
  <si>
    <t>F(1, 28) = 26.69</t>
  </si>
  <si>
    <t>do number pairs with a larger difference between them show faster response times than those with smaller differences?</t>
  </si>
  <si>
    <t>η_p^2 = 0.488</t>
  </si>
  <si>
    <t>F(1, 29) = 45.27</t>
  </si>
  <si>
    <t>MSE=3574.9</t>
  </si>
  <si>
    <t>Erica Baranski</t>
  </si>
  <si>
    <t>https://osf.io/txukv/</t>
  </si>
  <si>
    <t>was of much higher quality than the original study</t>
  </si>
  <si>
    <t>was much better than the average study</t>
  </si>
  <si>
    <t>3x2x2 mixed ANOVA</t>
  </si>
  <si>
    <t>Attractor dynamics and semantic neighborhood density: Processing is slowed by near neighbors and speeded by distant neighbors.</t>
  </si>
  <si>
    <t>D Mirman, JS Magnuson</t>
  </si>
  <si>
    <t>65-79</t>
  </si>
  <si>
    <t>https://osf.io/rvkc5/</t>
  </si>
  <si>
    <t>Association Learning, Attention, Humans, Inhibition (Psychology), Orientation, Reaction Time, Reading, Semantics</t>
  </si>
  <si>
    <t>Mirman</t>
  </si>
  <si>
    <t>University of Connecticut</t>
  </si>
  <si>
    <t>Magnuson</t>
  </si>
  <si>
    <t>Bosco</t>
  </si>
  <si>
    <t>Virginia Commonwealth University</t>
  </si>
  <si>
    <t>frankbosco@frankbosco.com</t>
  </si>
  <si>
    <t>Frank Bosco</t>
  </si>
  <si>
    <t>F(1, 21) = 17.3</t>
  </si>
  <si>
    <t>Specifically, words with many near neighbors (e.g., chicken) were associated with an increased level of processing (i.e., categorized more slowly) compared to words with few near neighbors (e.g., hyena</t>
  </si>
  <si>
    <t>η_p^2 = .452</t>
  </si>
  <si>
    <t>F (1, 29) = 8.064</t>
  </si>
  <si>
    <t>η_p^2 = .218</t>
  </si>
  <si>
    <t>Etienne LeBel</t>
  </si>
  <si>
    <t>https://osf.io/tjzqr/</t>
  </si>
  <si>
    <t>Replication relied on a sample of business students instead of a diverse undergraduate sample, as in the original study. Replication data were collected in a large computer lab with several students at a time (rather than one at a time, as in the original study).</t>
  </si>
  <si>
    <t>Not at all challenging</t>
  </si>
  <si>
    <t>Industrial/organizational</t>
  </si>
  <si>
    <t>within 2x2 ANOVA</t>
  </si>
  <si>
    <t>When does between-sequence phonological similarity promote irrelevant sound disruption?</t>
  </si>
  <si>
    <t>JE Marsh, F Vachon, DM Jones</t>
  </si>
  <si>
    <t>243-8</t>
  </si>
  <si>
    <t>https://osf.io/7rtcz/</t>
  </si>
  <si>
    <t>Attention, Humans, Mental Recall, Phonetics, Psychoacoustics, Semantics, Serial Learning, Speech Perception, Verbal Learning</t>
  </si>
  <si>
    <t>Marsh</t>
  </si>
  <si>
    <t>Cardiff University</t>
  </si>
  <si>
    <t>Jones</t>
  </si>
  <si>
    <t>Bell</t>
  </si>
  <si>
    <t>Heinrich Heine University of Düsseldorf</t>
  </si>
  <si>
    <t>raoul.bell@hhu.de</t>
  </si>
  <si>
    <t>F(2, 92) = 3.13</t>
  </si>
  <si>
    <t>&lt;.05</t>
  </si>
  <si>
    <t>Whether or not a between-sequence similarity effect could occur for the free but not serial recall of categorized material that is defined not semantically but phonologically.</t>
  </si>
  <si>
    <t>d = .52</t>
  </si>
  <si>
    <t>alaique2112@gmail.com</t>
  </si>
  <si>
    <t>F(2, 232) = 1.63</t>
  </si>
  <si>
    <t>η2 = .014</t>
  </si>
  <si>
    <t>dave williams</t>
  </si>
  <si>
    <t>https://osf.io/pfmwj/</t>
  </si>
  <si>
    <t>German words were used as stimulus material instead of English words (because a sample of German participants was tested instead of a sample of UK participants, as in the original study). Thus, new sets of target words and distractor words were generated based on German word norms.</t>
  </si>
  <si>
    <t>2x3 mixed ANOVA</t>
  </si>
  <si>
    <t>Bidirectional associations in multiplication memory: Conditions of negative and positive transfer.</t>
  </si>
  <si>
    <t>JI Campbell, ND Robert</t>
  </si>
  <si>
    <t>546-55</t>
  </si>
  <si>
    <t>https://osf.io/gxvd3/</t>
  </si>
  <si>
    <t>Adolescent, Adult, Female, Humans, Male, Mathematics, Mental Recall, Practice (Psychology), Problem Solving, Retention (Psychology), Transfer (Psychology)</t>
  </si>
  <si>
    <t>Campbell</t>
  </si>
  <si>
    <t>University of Saskatchewan</t>
  </si>
  <si>
    <t>Ricker</t>
  </si>
  <si>
    <t>UC Riverside</t>
  </si>
  <si>
    <t>Moderate opportunity for lack of diligence to affect the results</t>
  </si>
  <si>
    <t>ashley.ricker@email.ucr.edu</t>
  </si>
  <si>
    <t>F(2, 68) = 41.59</t>
  </si>
  <si>
    <t>Whether or not practicing both multiplication and factoring produces bidirectional facilitation</t>
  </si>
  <si>
    <t>η_p^2 = 0.550</t>
  </si>
  <si>
    <t>marco.perugini@unimib.it</t>
  </si>
  <si>
    <t>F(2, 68) = 41.603</t>
  </si>
  <si>
    <t>η_p^2 = 0.55</t>
  </si>
  <si>
    <t>johannes.meixner@hu-berlin.de</t>
  </si>
  <si>
    <t>https://osf.io/z75yu/</t>
  </si>
  <si>
    <t>was of slightly higher quality than the original study</t>
  </si>
  <si>
    <t>Sample: Math education and background of the sample (Original article conducted in Canada with a less diverse sample than that of replication sample collected in Southern California). Materials: The task was re-created by the original articles in Eprime, with directions that were "As close as they remembered" them being, since the exact wording was not included in the 2008 article and there was no appendix with examples.</t>
  </si>
  <si>
    <t>Slightly similar</t>
  </si>
  <si>
    <t>2 x 3 Mixed ANOVA</t>
  </si>
  <si>
    <t>Holistic processing of faces: Perceptual and decisional components.</t>
  </si>
  <si>
    <t>JJ Richler, I Gauthier, MJ Wenger, TJ Palmeri</t>
  </si>
  <si>
    <t>328-42</t>
  </si>
  <si>
    <t>https://osf.io/93tkw/</t>
  </si>
  <si>
    <t>Adolescent, Adult, Attention, Cues, Decision Making, Discrimination (Psychology), Face, Female, Humans, Judgment, Male, Orientation, Pattern Recognition, Visual, Perceptual Distortion, Problem Solving, Psychophysics, Reaction Time</t>
  </si>
  <si>
    <t>Richler</t>
  </si>
  <si>
    <t>Vanderbilt University</t>
  </si>
  <si>
    <t>Gauthier</t>
  </si>
  <si>
    <t>psd7jc@virginia.edu</t>
  </si>
  <si>
    <t>F(2, 36) = 25.088</t>
  </si>
  <si>
    <t>&lt;.0001</t>
  </si>
  <si>
    <t>3x2 repeated measures ANOVA</t>
  </si>
  <si>
    <t>Sequential Response Task interaction</t>
  </si>
  <si>
    <t>η_p^2 = .477</t>
  </si>
  <si>
    <t>Bahniks@seznam.cz</t>
  </si>
  <si>
    <t>The Stroop effect: Why proportion congruent has nothing to do with congruency and everything to do with contingency.</t>
  </si>
  <si>
    <t>JR Schmidt, D Besner</t>
  </si>
  <si>
    <t>514-23</t>
  </si>
  <si>
    <t>https://osf.io/bscfe/</t>
  </si>
  <si>
    <t>Attention, Color Perception, Conflict (Psychology), Cues, Discrimination Learning, Humans, Mental Recall, Probability Learning, Reaction Time, Reading, Semantics</t>
  </si>
  <si>
    <t>Schmidt</t>
  </si>
  <si>
    <t>University of Waterloo</t>
  </si>
  <si>
    <t>Besner</t>
  </si>
  <si>
    <t>Cloud</t>
  </si>
  <si>
    <t>Lock Haven University</t>
  </si>
  <si>
    <t>MCloud@lhup.edu</t>
  </si>
  <si>
    <t>t(94) = 1.929</t>
  </si>
  <si>
    <t>Whether or not low contingency trials have a significantly different number of errors than the medium contingency trials</t>
  </si>
  <si>
    <t>d = 0.198</t>
  </si>
  <si>
    <t>t(241) = 3.955</t>
  </si>
  <si>
    <t>d = .255</t>
  </si>
  <si>
    <t>Lili Lazarevic</t>
  </si>
  <si>
    <t>https://osf.io/ktgnq/</t>
  </si>
  <si>
    <t>Participants were offered either a course credit slip or a $5 Amazon e-card for participation, while participants in the original study were only offered course credit. Also, we attached to the bottom of the computer monitor an index card that provided a review of ink color and keyboard key matches. There was no indication that such a hint was available to the original study participants.</t>
  </si>
  <si>
    <t>Results were exactly as anticipated</t>
  </si>
  <si>
    <t>Age of acquisition and word frequency effects in picture naming: A dual-task investigation.</t>
  </si>
  <si>
    <t>K Dent, RA Johnston, GW Humphreys</t>
  </si>
  <si>
    <t>282-301</t>
  </si>
  <si>
    <t>Adolescent, Adult, Attention, Child, Child, Preschool, Female, Humans, Infant, Language Development, Male, Mental Recall, Neural Networks (Computer), Pattern Recognition, Visual, Phonetics, Pitch Discrimination, Reaction Time, Refractory Period, Psychological, Semantics, Verbal Behavior, Verbal Learning</t>
  </si>
  <si>
    <t>Dent</t>
  </si>
  <si>
    <t>F1(2, 82) = 5.53</t>
  </si>
  <si>
    <t>ANOVA 2x2 repeated</t>
  </si>
  <si>
    <t>in 2A: are AOA effects eliminated at the shortest interval (ie. insiginificant) AND in 2B: is there a significant main effect of SOA by participant</t>
  </si>
  <si>
    <t>η_p^2 = 0.119</t>
  </si>
  <si>
    <t>The ultimate sampling dilemma in experience-based decision making.</t>
  </si>
  <si>
    <t>K Fiedler</t>
  </si>
  <si>
    <t>186-203</t>
  </si>
  <si>
    <t>https://osf.io/hp27x/</t>
  </si>
  <si>
    <t>Adult, Bias (Epidemiology), Choice Behavior, Cognition, Computer Simulation, Decision Making, Decision Theory, Feedback, Psychological, Female, Humans, Judgment, Male</t>
  </si>
  <si>
    <t>Fiedler</t>
  </si>
  <si>
    <t>University of Heidelberg</t>
  </si>
  <si>
    <t>Glöckner</t>
  </si>
  <si>
    <t>University of Göttigen</t>
  </si>
  <si>
    <t>andreas.gloeckner@psych.uni-goettingen.de</t>
  </si>
  <si>
    <t>F(2, 76) = 8.67</t>
  </si>
  <si>
    <t>Whether or not the same high degree of positivity found in large sample sizes should also be judged to be lower for infrequent than for frequent providers.</t>
  </si>
  <si>
    <t>η_p^2 = 0.186</t>
  </si>
  <si>
    <t>georg.jahn@uni-greifswald.de</t>
  </si>
  <si>
    <t>F(1.58, 72.4) = 19.48</t>
  </si>
  <si>
    <t>η_p^2 = .28</t>
  </si>
  <si>
    <t>https://osf.io/4m8ir/</t>
  </si>
  <si>
    <t>Very challenging</t>
  </si>
  <si>
    <t>repeated measures anova</t>
  </si>
  <si>
    <t>Native language influences on word recognition in a second language: A megastudy.</t>
  </si>
  <si>
    <t>K Lemhöfer, T Dijkstra, H Schriefers, RH Baayen, J Grainger, P Zwitserlood</t>
  </si>
  <si>
    <t>12-31</t>
  </si>
  <si>
    <t>Adult, Female, Humans, Male, Multilingualism, Perceptual Masking, Phonetics, Practice (Psychology), Reaction Time, Reading, Regression Analysis, Semantics, Verbal Learning, Vocabulary</t>
  </si>
  <si>
    <t>Lemhöfer</t>
  </si>
  <si>
    <t>t(60368) = 2.18</t>
  </si>
  <si>
    <t>&lt;.03</t>
  </si>
  <si>
    <t>mixed effects regression model</t>
  </si>
  <si>
    <t>"words that are cognates in the participant's native language elicited shorter response latencies than noncognates"</t>
  </si>
  <si>
    <t>β = -.011</t>
  </si>
  <si>
    <t>How to say no: Single-and dual-process theories of short-term recognition tested on negative probes.</t>
  </si>
  <si>
    <t>K Oberauer</t>
  </si>
  <si>
    <t>439-59</t>
  </si>
  <si>
    <t>https://osf.io/gcj7x/</t>
  </si>
  <si>
    <t>Adolescent, Adult, Association Learning, Attention, Color Perception, Cues, Discrimination Learning, Female, Humans, Male, Memory, Short-Term, Orientation, Reaction Time, Serial Learning</t>
  </si>
  <si>
    <t>Oberauer</t>
  </si>
  <si>
    <t>University of Bristol</t>
  </si>
  <si>
    <t>Bosch</t>
  </si>
  <si>
    <t>Neijenhuijs</t>
  </si>
  <si>
    <t>k.neijenhuijs@gmail.com</t>
  </si>
  <si>
    <t>F(1, 31) = 14.2</t>
  </si>
  <si>
    <t>does list length affect accuracy and is there an interaction of probe type between list length and accuracy?</t>
  </si>
  <si>
    <t>η_p^2 = .31</t>
  </si>
  <si>
    <t>F(1,19)=3.661</t>
  </si>
  <si>
    <t>η_p^2 = .162</t>
  </si>
  <si>
    <t>https://osf.io/vhzi6/</t>
  </si>
  <si>
    <t>Participants in the original were German students in their last year of high school in Germany. Participants in the replication are German students in their first year of university in the Netherlands.</t>
  </si>
  <si>
    <t>repeated measures ANOVA</t>
  </si>
  <si>
    <t>Repeated Measures ANOVA</t>
  </si>
  <si>
    <t>Intentional forgetting is easier after two "shots" than one.</t>
  </si>
  <si>
    <t>L Sahakyan, PF Delaney, ER Waldum</t>
  </si>
  <si>
    <t>408-14</t>
  </si>
  <si>
    <t>https://osf.io/bzdr2/</t>
  </si>
  <si>
    <t>Attention, Humans, Inhibition (Psychology), Intention, Mental Recall, Paired-Associate Learning, Psycholinguistics, Semantics, Verbal Learning</t>
  </si>
  <si>
    <t>Sahakyan</t>
  </si>
  <si>
    <t>University of North Carolina, Greensboro</t>
  </si>
  <si>
    <t>MPI for Collective Goods</t>
  </si>
  <si>
    <t>susann.fiedler@gmail.com michael.may@gmail.com</t>
  </si>
  <si>
    <t>Susann Fiedler</t>
  </si>
  <si>
    <t>F(1,94) = 4.97</t>
  </si>
  <si>
    <t>interaction between context strength and condition</t>
  </si>
  <si>
    <t>η^2=.05</t>
  </si>
  <si>
    <t>Frank Renkewitz</t>
  </si>
  <si>
    <t>F(1, 106) = 0.04</t>
  </si>
  <si>
    <t>η_p^2 = .0004</t>
  </si>
  <si>
    <t>https://osf.io/2hasj/</t>
  </si>
  <si>
    <t>Participants will be tested in groups of twelve in the MPI Decision Lab. Each seat is separated by privacy shields whereas the participants in the original study were tested individually. In the original study all the responses were spoken whereas in our replication the responses will be provided by key press. Additionally to the procedure of the original study we will ask participants in the forgetting condition to commit for trying to forget after finishing list 1. In the end we will additionally ask what they did in order to forget the 1st list. All changes are endorsed by the first author of the original study</t>
  </si>
  <si>
    <t>Semantic effects in naming perceptual identification but not in delayed naming: Implications for models and tasks.</t>
  </si>
  <si>
    <t>LH Wurm, SR Seaman</t>
  </si>
  <si>
    <t>381-98</t>
  </si>
  <si>
    <t>Attention, Comprehension, Concept Formation, Decision Making, Humans, Judgment, Memory, Short-Term, Perceptual Distortion, Psychoacoustics, Psycholinguistics, Reaction Time, Semantics, Speech Perception, Verbal Behavior</t>
  </si>
  <si>
    <t>Wurm</t>
  </si>
  <si>
    <t>B(444) = -.0643</t>
  </si>
  <si>
    <t>polynomial regression</t>
  </si>
  <si>
    <t>significant Danger x Usefulness interaction</t>
  </si>
  <si>
    <t>SE = .0288</t>
  </si>
  <si>
    <t>B</t>
  </si>
  <si>
    <t>How does bilingualism improve executive control? A comparison of active and reactive inhibition mechanisms.</t>
  </si>
  <si>
    <t>LS Colzato, MT Bajo, W van den Wildenberg, D Paolieri, S Nieuwenhuis, W La Heij, B Hommel</t>
  </si>
  <si>
    <t>302-12</t>
  </si>
  <si>
    <t>https://osf.io/p9thw/</t>
  </si>
  <si>
    <t>Adult, Attention, Color Perception, Cues, Female, Functional Laterality, Humans, Inhibition (Psychology), Male, Multilingualism, Orientation, Pattern Recognition, Visual, Psychomotor Performance, Reaction Time</t>
  </si>
  <si>
    <t>Colzato</t>
  </si>
  <si>
    <t>Leiden University</t>
  </si>
  <si>
    <t>Hommel</t>
  </si>
  <si>
    <t>Kappes</t>
  </si>
  <si>
    <t>London School of Economics and Political Science</t>
  </si>
  <si>
    <t>H.Kappes@lse.ac.uk</t>
  </si>
  <si>
    <t>F(3, 93) = 5.23</t>
  </si>
  <si>
    <t>do bilinguals show larger attentional blink? do they have a greater lag?</t>
  </si>
  <si>
    <t>MSE = .009</t>
  </si>
  <si>
    <t>jgalak@cmu.edu</t>
  </si>
  <si>
    <t>F(2.33, 90) = .38</t>
  </si>
  <si>
    <t>η2 = .01</t>
  </si>
  <si>
    <t>https://osf.io/kb59n/</t>
  </si>
  <si>
    <t>No Expertise</t>
  </si>
  <si>
    <t>Monolingual participants in the replication study speak English, whereas monolingual participants in the original study spoke Spanish. Bilingual participants in the replication study are bilingual in English plus one of eight other languages, whereas bilingual participants in the original study were bilingual in Dutch plus one of two other languages. Bilingual participants in the replication study acquired their second language at varied ages, whereas bilingual participants in the original study reportedly acquired both languages from birth.</t>
  </si>
  <si>
    <t>Repeated-measures</t>
  </si>
  <si>
    <t>Priming addition facts with semantic relations.</t>
  </si>
  <si>
    <t>M Bassok, SF Pedigo, AT Oskarsson</t>
  </si>
  <si>
    <t>343-52</t>
  </si>
  <si>
    <t>https://osf.io/sqim7/</t>
  </si>
  <si>
    <t>Adult, Attention, Female, Humans, Male, Mathematics, Mental Recall, Paired-Associate Learning, Problem Solving, Reaction Time, Semantics</t>
  </si>
  <si>
    <t>Bassok</t>
  </si>
  <si>
    <t>University of Washington</t>
  </si>
  <si>
    <t>Hung</t>
  </si>
  <si>
    <t>University of Hong Kong</t>
  </si>
  <si>
    <t>Tsang</t>
  </si>
  <si>
    <t>oycathy@connect.hku.hk</t>
  </si>
  <si>
    <t>F(1, 152) = 23.176</t>
  </si>
  <si>
    <t>whether or not the difference between response latencies to sum and neutral targets (e.g., between 8 and 9, respectively, for cue digits 5 + 3) would be larger when the cue digits are primed with categorical primes (tulips–daisies) than when they are primed with unrelated primes (hens–radios) or with functionally related primes (birds– cages).</t>
  </si>
  <si>
    <t>Jack D. Arnal</t>
  </si>
  <si>
    <t>F(1, 48) = 4.22</t>
  </si>
  <si>
    <t>MSE = 9,999</t>
  </si>
  <si>
    <t>power was estimated based on small/medium effect size</t>
  </si>
  <si>
    <t>https://osf.io/25vhj/</t>
  </si>
  <si>
    <t>Native English speakers were recruited in the original study while only university students who speak fluent English are sampled in the replication, though this difference does not result much difference in the actual outcome from the original findings.</t>
  </si>
  <si>
    <t>2x2 ANOVA (repeated measures)</t>
  </si>
  <si>
    <t>Learning correct responses and errors in the Hebb repetition effect: two faces of the same coin.</t>
  </si>
  <si>
    <t>M Couture, D Lafond, S Tremblay</t>
  </si>
  <si>
    <t>524-32</t>
  </si>
  <si>
    <t>https://osf.io/k9gp6/</t>
  </si>
  <si>
    <t>Adult, Attention, Discrimination Learning, Humans, Memory, Short-Term, Pattern Recognition, Visual, Practice (Psychology), Probability Learning, Retention (Psychology), Serial Learning</t>
  </si>
  <si>
    <t>Couture</t>
  </si>
  <si>
    <t>Laval University</t>
  </si>
  <si>
    <t>Tremblay</t>
  </si>
  <si>
    <t>Roebke</t>
  </si>
  <si>
    <t>Wright State University</t>
  </si>
  <si>
    <t>mark.roebke@gmail.com</t>
  </si>
  <si>
    <t>F(3, 48) = 9.14</t>
  </si>
  <si>
    <t>Whether or not the observed probability of producing correct responses and errors is a function of the number of times that they were previously recalled.</t>
  </si>
  <si>
    <t>d = 1.51</t>
  </si>
  <si>
    <t>heather.fuchs@wiso.uni-koeln.de</t>
  </si>
  <si>
    <t>t(58) = 2.371</t>
  </si>
  <si>
    <t>t-test</t>
  </si>
  <si>
    <t>η_p^2 = .088</t>
  </si>
  <si>
    <t>Contextual effects on reading aloud: Evidence for pathway control.</t>
  </si>
  <si>
    <t>M Reynolds, D Besner</t>
  </si>
  <si>
    <t>50-64</t>
  </si>
  <si>
    <t>https://osf.io/hasfu/</t>
  </si>
  <si>
    <t>Attention, Humans, Phonetics, Reaction Time, Reading, Semantics, Speech, Writing</t>
  </si>
  <si>
    <t>Reynolds</t>
  </si>
  <si>
    <t>Trent</t>
  </si>
  <si>
    <t>Lai</t>
  </si>
  <si>
    <t>Strong expertise required</t>
  </si>
  <si>
    <t>clai@virginia.edu</t>
  </si>
  <si>
    <t>Calvin Lai</t>
  </si>
  <si>
    <t>F(1, 94) = 2.5</t>
  </si>
  <si>
    <t>&gt;0.1</t>
  </si>
  <si>
    <t>no delay in response when switching between pronouncing regular words and nonwords</t>
  </si>
  <si>
    <t>η^2 = .026</t>
  </si>
  <si>
    <t>Elizabeth Gilbert</t>
  </si>
  <si>
    <t>F (1, 92) = 1.95</t>
  </si>
  <si>
    <t>n^2=.021</t>
  </si>
  <si>
    <t>Casey Eggleston</t>
  </si>
  <si>
    <t>Power calculations assume arbitrary effect size of f = .40</t>
  </si>
  <si>
    <t>https://osf.io/yscmg/</t>
  </si>
  <si>
    <t>Subjective differences in coding of voice responses.</t>
  </si>
  <si>
    <t>&gt;</t>
  </si>
  <si>
    <t>mixed 2x2 ANOVA</t>
  </si>
  <si>
    <t>On the additive effects of stimulus quality and word frequency in lexical decision: Evidence for opposing interactive influences revealed by RT distributional analyses.</t>
  </si>
  <si>
    <t>MJ Yap, DA Balota, CS Tse, D Besner</t>
  </si>
  <si>
    <t>495-513</t>
  </si>
  <si>
    <t>https://osf.io/ahpik/</t>
  </si>
  <si>
    <t>Adolescent, Adult, Attention, Decision Making, Discrimination Learning, Female, Humans, Male, Mental Recall, Phonetics, Reaction Time, Reading, Semantics</t>
  </si>
  <si>
    <t>Yap</t>
  </si>
  <si>
    <t>Washington University</t>
  </si>
  <si>
    <t>Balota</t>
  </si>
  <si>
    <t>Chartier</t>
  </si>
  <si>
    <t>Ashland University</t>
  </si>
  <si>
    <t>cchartie@ashland.edu</t>
  </si>
  <si>
    <t>F(1, 31) = 5.17</t>
  </si>
  <si>
    <t>whether or not the use of pseudohomophones would increase the size of the word frequency effect</t>
  </si>
  <si>
    <t>η_p^2 = .143</t>
  </si>
  <si>
    <t>anncalhounsauls@bac.edu</t>
  </si>
  <si>
    <t>F(1,70)=11.783</t>
  </si>
  <si>
    <t>η_p^2 = .144</t>
  </si>
  <si>
    <t>Leslie Alvarez</t>
  </si>
  <si>
    <t>https://osf.io/nuab4/</t>
  </si>
  <si>
    <t>none foreseen</t>
  </si>
  <si>
    <t>repeated measures 2x2 anova</t>
  </si>
  <si>
    <t>Semantic interference in a delayed naming task: Evidence for the response exclusion hypothesis.</t>
  </si>
  <si>
    <t>N Janssen, W Schirm, BZ Mahon, A Caramazza</t>
  </si>
  <si>
    <t>249-56</t>
  </si>
  <si>
    <t>https://osf.io/uhpyr/</t>
  </si>
  <si>
    <t>Attention, Conflict (Psychology), Field Dependence-Independence, Humans, Inhibition (Psychology), Pattern Recognition, Visual, Reaction Time, Reading, Semantics</t>
  </si>
  <si>
    <t>Janssen</t>
  </si>
  <si>
    <t>Harvard University</t>
  </si>
  <si>
    <t>Caramazza</t>
  </si>
  <si>
    <t>Galak</t>
  </si>
  <si>
    <t>Carnegie Mellon University</t>
  </si>
  <si>
    <t>F(1,31) = 4.1</t>
  </si>
  <si>
    <t>&lt;.06</t>
  </si>
  <si>
    <t>whether the semantic relatedness IV has a main effect on RTs in the delayed picture naming task</t>
  </si>
  <si>
    <t>d=0.74</t>
  </si>
  <si>
    <t>Sena Koleva</t>
  </si>
  <si>
    <t>F1(1, 90) = .97</t>
  </si>
  <si>
    <t>η_p^2 = .011</t>
  </si>
  <si>
    <t>Sample Size was estimated based off of Delayed Naming Condition effect size. The required sample size is 50 for just this condition. Since authors never conducted analysis on entire sample, this number was doubled. to account for this issue.</t>
  </si>
  <si>
    <t>https://osf.io/iwaqf/</t>
  </si>
  <si>
    <t>was of moderately higher quality than the original study</t>
  </si>
  <si>
    <t>There are two major differences from the original plan: power estimate and recruitment procedure. Due to an error made by the replicating author, the required sample size for 80%, 90%, and 95% power was significantly overestimated. Whereas the original report required 96, 148, and 182 for 80%, 90%, and 95% power, respectively, the correct power analysis only requires 60, 80, and 98 participants, respectively. Data collection ran until no more participants were willing to take the study (i.e. subject pool was exhausted) resulting in power of approximately 93.5%. Due to the fact that participants must complete the experiment one at a time (as opposed to in a group lab setting), the original data collection plan was changed significantly. Rather than recruit participants from a public setting, participants were recruited via a university subject pool. Prospective participants were informed that the experiment involves speaking into a microphone, that they must be native English speakers, and that the experiment will last approximately 30 minutes. Because the subject pool is made up of university students, Janssen’s original concern about age is mitigated. Accordingly, participants completed the experiment one-at-a-time in a small lab room where there were no distractions and noise was minimized.</t>
  </si>
  <si>
    <t>Multidimensional visual statistical learning.</t>
  </si>
  <si>
    <t>NB Turk-Browne, PJ Isola, BJ Scholl, TA Treat</t>
  </si>
  <si>
    <t>399-407</t>
  </si>
  <si>
    <t>https://osf.io/ujhlw/</t>
  </si>
  <si>
    <t>Association Learning, Color Perception, Discrimination Learning, Humans, Motion Perception, Orientation, Pattern Recognition, Visual, Perceptual Masking, Probability Learning, Problem Solving, Psychophysics</t>
  </si>
  <si>
    <t>Turk-Brown</t>
  </si>
  <si>
    <t>Yale University</t>
  </si>
  <si>
    <t>Scholl</t>
  </si>
  <si>
    <t>Ostkamp</t>
  </si>
  <si>
    <t>University of Osnabrück</t>
  </si>
  <si>
    <t>Jäkel</t>
  </si>
  <si>
    <t>lostkamp@uos.de</t>
  </si>
  <si>
    <t>4b</t>
  </si>
  <si>
    <t>t(7) = 2.892</t>
  </si>
  <si>
    <t>weak vsl effect</t>
  </si>
  <si>
    <t>η_p^2 = .09</t>
  </si>
  <si>
    <t>Gustav Nilsonne</t>
  </si>
  <si>
    <t>t(14) = 3.708</t>
  </si>
  <si>
    <t>d = .957</t>
  </si>
  <si>
    <t>Cyril Pernet</t>
  </si>
  <si>
    <t>https://osf.io/gpvrm/</t>
  </si>
  <si>
    <t>was slightly worse than the average study</t>
  </si>
  <si>
    <t>The stimulus size was slightly larger in the replication, because of differences in the screen size and the resolution. The different locale of the replication: Participants were German students instead of U.S.; the instruction were translated from English into German.</t>
  </si>
  <si>
    <t>Processing idiomatic expressions: Effects of semantic compositionality.</t>
  </si>
  <si>
    <t>P Tabossi, R Fanari, K Wolf</t>
  </si>
  <si>
    <t>313-27</t>
  </si>
  <si>
    <t>Adult, Comprehension, Female, Humans, Judgment, Language, Male, Psycholinguistics, Reading, Semantics</t>
  </si>
  <si>
    <t>Tabossi</t>
  </si>
  <si>
    <t>F(1, 25) = 15.85</t>
  </si>
  <si>
    <t>idiomatic expressions have quicker response times than controls, across expression types</t>
  </si>
  <si>
    <t>The impact of stimulus and response variability on SR correspondence effects.</t>
  </si>
  <si>
    <t>P Wühr, R Biebl, U Ansorge</t>
  </si>
  <si>
    <t>533-45</t>
  </si>
  <si>
    <t>https://osf.io/sgw43/</t>
  </si>
  <si>
    <t>Adolescent, Adult, Association Learning, Attention, Conflict (Psychology), Female, Functional Laterality, Humans, Male, Memory, Short-Term, Orientation, Pitch Discrimination, Psychomotor Performance, Psychophysics, Reaction Time, Sound Localization</t>
  </si>
  <si>
    <t>Wühr</t>
  </si>
  <si>
    <t>Friedrich-Alexander University</t>
  </si>
  <si>
    <t>Ansorge</t>
  </si>
  <si>
    <t>Osnabrück University</t>
  </si>
  <si>
    <t>Chan</t>
  </si>
  <si>
    <t>kokink18@yahoo.com.hk</t>
  </si>
  <si>
    <t>F(1, 23) = 37.11</t>
  </si>
  <si>
    <t>do RTs decrease when the numbers of stimuli and responses correspond vs. not correspond?</t>
  </si>
  <si>
    <t>Accounting for occurrences: A new view of the use of contingency information in causal judgment.</t>
  </si>
  <si>
    <t>PA White</t>
  </si>
  <si>
    <t>204-18</t>
  </si>
  <si>
    <t>https://osf.io/rhbqj/</t>
  </si>
  <si>
    <t>Association Learning, Causality, Humans, Judgment, Likelihood Functions, Probability Learning, Problem Solving</t>
  </si>
  <si>
    <t>White</t>
  </si>
  <si>
    <t>Müller</t>
  </si>
  <si>
    <t>University of Erfurt</t>
  </si>
  <si>
    <t>Renkewitz</t>
  </si>
  <si>
    <t>frank.renkewitz@googlemail.com; stephanie.mueller.01@uni-erfurt.de</t>
  </si>
  <si>
    <t>F(1, 36) = 22.88</t>
  </si>
  <si>
    <t>whether manipulating the number of occurrences of the outcome given one cause when there are no nonoccurrences of the outcome (which does not change conditional contingency) affects causal judgments of the extent to which the cause can account for occurrences</t>
  </si>
  <si>
    <t>η_p^2 = .427</t>
  </si>
  <si>
    <t>Georg Jahn</t>
  </si>
  <si>
    <t>F(1, 37) =11.12</t>
  </si>
  <si>
    <t>η_p^2 = .15</t>
  </si>
  <si>
    <t>Power calculations assume a correlation of r = .5 between repeated measures</t>
  </si>
  <si>
    <t>https://osf.io/ygh35/</t>
  </si>
  <si>
    <t>We conducted the experiment computer-based, not as a paper-pencil test. The experiment was run at a German University, not in UK. - I have no idea if any of these differences altered the effect (and the key effects were extremely similar in both studies).</t>
  </si>
  <si>
    <t>within 2x3 ANOVA</t>
  </si>
  <si>
    <t>Multiple roles for time in short-term memory: Evidence from serial recall of order and timing.</t>
  </si>
  <si>
    <t>S Farrell</t>
  </si>
  <si>
    <t>128-45</t>
  </si>
  <si>
    <t>https://osf.io/swrhy/</t>
  </si>
  <si>
    <t>Association Learning, Attention, Discrimination Learning, Humans, Memory, Short-Term, Pattern Recognition, Visual, Reading, Serial Learning, Speech Perception, Time Perception</t>
  </si>
  <si>
    <t>Farrell</t>
  </si>
  <si>
    <t>Olsson</t>
  </si>
  <si>
    <t>MIT</t>
  </si>
  <si>
    <t>Saxe</t>
  </si>
  <si>
    <t>saxe@mit.edu</t>
  </si>
  <si>
    <t>t(39) = 3.77</t>
  </si>
  <si>
    <t>compared group deviations in the grouped and ungrouped conditions in the timing task</t>
  </si>
  <si>
    <t>d=0.6</t>
  </si>
  <si>
    <t>t(39) = 2.08</t>
  </si>
  <si>
    <t>d = .37</t>
  </si>
  <si>
    <t>Jim Grange</t>
  </si>
  <si>
    <t>https://osf.io/nmpdc/</t>
  </si>
  <si>
    <t>Methodology is unlikely to account for differences.</t>
  </si>
  <si>
    <t>Cognitive neuroscience</t>
  </si>
  <si>
    <t>Complement coercion is not modulated by competition: Evidence from eye movements.</t>
  </si>
  <si>
    <t>S Frisson, B McElree</t>
  </si>
  <si>
    <t>1-11</t>
  </si>
  <si>
    <t>Attention, Comprehension, Eye Movements, Humans, Reading, Semantics, Writing</t>
  </si>
  <si>
    <t>Frisson</t>
  </si>
  <si>
    <t>F&lt;.01</t>
  </si>
  <si>
    <t>"not significant"</t>
  </si>
  <si>
    <t>interaction between corecion and preference for the total reading time analyses</t>
  </si>
  <si>
    <t>not significant</t>
  </si>
  <si>
    <t>Reading aloud: spelling-sound translation uses central attention.</t>
  </si>
  <si>
    <t>S O'Malley, MG Reynolds, JA Stolz, D Besner</t>
  </si>
  <si>
    <t>422-9</t>
  </si>
  <si>
    <t>https://osf.io/tv82z/</t>
  </si>
  <si>
    <t>Attention, Humans, Mental Recall, Phonetics, Reaction Time, Reading, Refractory Period, Psychological, Semantics, Verbal Behavior, Verbal Learning</t>
  </si>
  <si>
    <t>O'Malley</t>
  </si>
  <si>
    <t>Goldinger</t>
  </si>
  <si>
    <t>Arizona State University</t>
  </si>
  <si>
    <t>goldinger@asu.edu</t>
  </si>
  <si>
    <t>beta hat = 25.1, t(4123) = 5.9</t>
  </si>
  <si>
    <t>mixed effect model</t>
  </si>
  <si>
    <t>Whether or not additive effects of repetition and SOA for pseudohomophones exist, inconsistent with the view that spelling-sound translation is automatic (impervious to interruptions from other processing) and does not require any form of attention.</t>
  </si>
  <si>
    <t>Stephen Goldinger</t>
  </si>
  <si>
    <t>An attention-based associative account of adjacent and nonadjacent dependency learning.</t>
  </si>
  <si>
    <t>S Pacton, P Perruchet</t>
  </si>
  <si>
    <t>80-96</t>
  </si>
  <si>
    <t>https://osf.io/vmz2e/</t>
  </si>
  <si>
    <t>Association Learning, Attention, Field Dependence-Independence, Humans, Orientation, Pattern Recognition, Visual, Problem Solving, Reproducibility of Results</t>
  </si>
  <si>
    <t>Pacton</t>
  </si>
  <si>
    <t>Paris Descartes University</t>
  </si>
  <si>
    <t>Perruchet</t>
  </si>
  <si>
    <t>University of Burgundy</t>
  </si>
  <si>
    <t>Jahn</t>
  </si>
  <si>
    <t>University of Greifswald</t>
  </si>
  <si>
    <t>F(1, 20) = 20.79</t>
  </si>
  <si>
    <t>number of correct responses differed only as a function of the type of dependency</t>
  </si>
  <si>
    <t>η_p^2 = .51</t>
  </si>
  <si>
    <t>No response</t>
  </si>
  <si>
    <t>F(1, 20)=17.35</t>
  </si>
  <si>
    <t>η_p^2 = .46</t>
  </si>
  <si>
    <t>https://osf.io/3kn4c/</t>
  </si>
  <si>
    <t>Generating the materials (symbol sequences) involves randomness, therefore the original and the replication materials are not identical (original materials could not be obtained).</t>
  </si>
  <si>
    <t>Orienting attention in visual working memory reduces interference from memory probes.</t>
  </si>
  <si>
    <t>T Makovski, R Sussman, YV Jiang</t>
  </si>
  <si>
    <t>369-80</t>
  </si>
  <si>
    <t>https://osf.io/0pxro/</t>
  </si>
  <si>
    <t>Adolescent, Adult, Attention, Color Perception, Cues, Discrimination Learning, Female, Humans, Inhibition (Psychology), Male, Memory, Short-Term, Orientation, Pattern Recognition, Visual, Psychophysics, Reaction Time, Retention (Psychology)</t>
  </si>
  <si>
    <t>Makovski</t>
  </si>
  <si>
    <t>Jiang</t>
  </si>
  <si>
    <t>Moore</t>
  </si>
  <si>
    <t>Elmhurst College</t>
  </si>
  <si>
    <t>katherine.moore@elmhurst.edu</t>
  </si>
  <si>
    <t>F(1,11) = 4.8</t>
  </si>
  <si>
    <t>For both the shape and color conditions, there will be an effect of cue type (retro cue better than simultaneous cue) on recall at all set sizes except for set size 1.</t>
  </si>
  <si>
    <t>η_p^2 = .3037</t>
  </si>
  <si>
    <t>original authors</t>
  </si>
  <si>
    <t>F(1,17)=2.37</t>
  </si>
  <si>
    <t>η_p^2 = .122</t>
  </si>
  <si>
    <t>https://osf.io/saq6x/</t>
  </si>
  <si>
    <t>We used the original authors' scripts. The only differences were the room and the undergraduate population tested. The room might have had different lighting or monitor settings, but the timing was precise (the most important variable). The settings seemed about the same, and the results worked out about the same as well.</t>
  </si>
  <si>
    <t>Binding of multidimensional context information as a distinctive characteristic of remember judgments.</t>
  </si>
  <si>
    <t>T Meiser, C Sattler, K Weisser</t>
  </si>
  <si>
    <t>32-49</t>
  </si>
  <si>
    <t>Association Learning, Attention, Awareness, Humans, Judgment, Mental Recall, Orientation, Reading, Retention (Psychology), Sex Factors, Speech Perception, Stochastic Processes, Verbal Learning, Voice</t>
  </si>
  <si>
    <t>Meiser</t>
  </si>
  <si>
    <t>r = .041</t>
  </si>
  <si>
    <t>zero order correlation</t>
  </si>
  <si>
    <t>correlation</t>
  </si>
  <si>
    <t>correlation of individual source memory estimates for location and voice for the high source memory-location and medium source memory-voice gorup</t>
  </si>
  <si>
    <t>r</t>
  </si>
  <si>
    <t>Decision making and learning while taking sequential risks.</t>
  </si>
  <si>
    <t>TJ Pleskac</t>
  </si>
  <si>
    <t>167-85</t>
  </si>
  <si>
    <t>https://osf.io/38ges/</t>
  </si>
  <si>
    <t>Adolescent, Adult, Association Learning, Bayes Theorem, Choice Behavior, Culture, Decision Making, Decision Theory, Female, Gambling [psychology], Health Behavior, Humans, Individuality, Male, Pattern Recognition, Visual, Psychomotor Performance, Risk-Taking, Stochastic Processes, Substance-Related Disorders [psychology]</t>
  </si>
  <si>
    <t>Pleskac</t>
  </si>
  <si>
    <t>Forsell</t>
  </si>
  <si>
    <t>Stockholm School of Economics</t>
  </si>
  <si>
    <t>Johannesson</t>
  </si>
  <si>
    <t>Eskil.Forsell@phdstudent.hhs.se, Anna.Dreber@hhs.se, Magnus.Johannesson@hhs.se</t>
  </si>
  <si>
    <t>z = 3.10</t>
  </si>
  <si>
    <t>Test of contrast of 4 correlated correlations.</t>
  </si>
  <si>
    <t>comparison of correlations between ART and drug use in sunny versus cloudy conditions</t>
  </si>
  <si>
    <t>z = 1.25</t>
  </si>
  <si>
    <t>Aamir Laique</t>
  </si>
  <si>
    <t>were unable to calculate power</t>
  </si>
  <si>
    <t>The procedure, materials and analysis was identical to the original study. The average drug use and the variation in the drug use was lower than in the original study, and it cannot be ruled out that this has affected the results.</t>
  </si>
  <si>
    <t>behavioral/experimental economics</t>
  </si>
  <si>
    <t>z</t>
  </si>
  <si>
    <t>Comparison of difference between pairs of 2 correlations.</t>
  </si>
  <si>
    <t>Body-and environmental-stabilized processing of spatial knowledge.</t>
  </si>
  <si>
    <t>W Mou, X Li, TP McNamara</t>
  </si>
  <si>
    <t>415-21</t>
  </si>
  <si>
    <t>Adult, Female, Humans, Imagination, Kinesthesis, Male, Mental Recall, Orientation, Pattern Recognition, Visual, Psychophysics, Social Environment, Space Perception, Walking</t>
  </si>
  <si>
    <t>Mou</t>
  </si>
  <si>
    <t>F(1, 23) = 0.36</t>
  </si>
  <si>
    <t>&gt;.05</t>
  </si>
  <si>
    <t>main effect of A-I distance in pointing latency</t>
  </si>
  <si>
    <t>MSE = 0.81</t>
  </si>
  <si>
    <t>Power and affordances: When the situation has more power overpowerful than powerless individuals</t>
  </si>
  <si>
    <t>A Guinote</t>
  </si>
  <si>
    <t>JPSP</t>
  </si>
  <si>
    <t>956-70</t>
  </si>
  <si>
    <t>https://osf.io/rx9ph/</t>
  </si>
  <si>
    <t>Attitude, Female, Humans, Male, Motivation, Power (Psychology)</t>
  </si>
  <si>
    <t>Guinote</t>
  </si>
  <si>
    <t>University of Kent</t>
  </si>
  <si>
    <t>Stienberg</t>
  </si>
  <si>
    <t>Miami University</t>
  </si>
  <si>
    <t>Steinberg</t>
  </si>
  <si>
    <t>mia.steinberg@gmail.com</t>
  </si>
  <si>
    <t>F(1, 68) = 4.14</t>
  </si>
  <si>
    <t>ANOVA 2x2</t>
  </si>
  <si>
    <t>is there an interaction between information and pwer?</t>
  </si>
  <si>
    <t>η_p^2 = 0.0574</t>
  </si>
  <si>
    <t>A new taxonomy of Dutch personality traits based on a comprehensive and unrestricted list of descriptors.</t>
  </si>
  <si>
    <t>B De Raad, DP Barelds</t>
  </si>
  <si>
    <t>347-64</t>
  </si>
  <si>
    <t>Ethnic Groups, Humans, Netherlands, Personality, Social Perception, Vocabulary</t>
  </si>
  <si>
    <t>De Raad</t>
  </si>
  <si>
    <t>r = .50</t>
  </si>
  <si>
    <t>factor analysis</t>
  </si>
  <si>
    <t>congruence coefficient</t>
  </si>
  <si>
    <t>ninth factor (fearlessness) has a low congruence coefficients between the corresponding factors after rotation</t>
  </si>
  <si>
    <t>r_c</t>
  </si>
  <si>
    <t>The rejection of moral rebels: Resenting those who do the right thing.</t>
  </si>
  <si>
    <t>B Monin, PJ Sawyer, MJ Marquez</t>
  </si>
  <si>
    <t>76-93</t>
  </si>
  <si>
    <t>https://osf.io/pz0my/</t>
  </si>
  <si>
    <t>Adult, Character, Culture, Defense Mechanisms, Female, Humans, Imagination, Judgment, Male, Morals, Prejudice, Rejection (Psychology), Self Concept, Social Conformity, Social Desirability, Social Perception, Social Responsibility</t>
  </si>
  <si>
    <t>Monin</t>
  </si>
  <si>
    <t>Stanford University</t>
  </si>
  <si>
    <t>Holubar</t>
  </si>
  <si>
    <t>Frank</t>
  </si>
  <si>
    <t>tholubar@stanford.edu</t>
  </si>
  <si>
    <t>susann.fiedler@gmail.com</t>
  </si>
  <si>
    <t>F(2, 64) = 10.17</t>
  </si>
  <si>
    <t>ANOVA, omnibus</t>
  </si>
  <si>
    <t>do participants rate the other as more or less attractive depending on condition?</t>
  </si>
  <si>
    <t>η_p^2 = 0.241</t>
  </si>
  <si>
    <t>Michael C. Frank</t>
  </si>
  <si>
    <t>F(2, 72) = 1.97</t>
  </si>
  <si>
    <t>η^2 = 0.052</t>
  </si>
  <si>
    <t>Michael Frank</t>
  </si>
  <si>
    <t>https://osf.io/27gpt/</t>
  </si>
  <si>
    <t>Data were collected on MTurk.</t>
  </si>
  <si>
    <t>Developmental</t>
  </si>
  <si>
    <t>Why do implicit and explicit attitude tests diverge? The role of structural fit.</t>
  </si>
  <si>
    <t>BK Payne, MA Burkley, MB Stokes</t>
  </si>
  <si>
    <t>16-31</t>
  </si>
  <si>
    <t>https://osf.io/rc6mv/</t>
  </si>
  <si>
    <t>Adolescent, Adult, Alcohol Drinking, Analysis of Variance, Attitude, Behavioral Research [methods], Cognition, Emotions, Factor Analysis, Statistical, Female, Humans, Male, Prejudice, Psychological Tests, Reproducibility of Results, Social Conformity, Social Perception, Truth Disclosure</t>
  </si>
  <si>
    <t>Payne</t>
  </si>
  <si>
    <t>UNC, Chapel Hill</t>
  </si>
  <si>
    <t>Vianello</t>
  </si>
  <si>
    <t>University of Padua</t>
  </si>
  <si>
    <t>michelangelo.vianello@unipd.it</t>
  </si>
  <si>
    <t>t(67) = 3.08</t>
  </si>
  <si>
    <t>hierachical multiple linear regression</t>
  </si>
  <si>
    <t>strength of correlation between measures with similar procedural qualities</t>
  </si>
  <si>
    <t>ΔR^2=.09</t>
  </si>
  <si>
    <t>Kate Ratliff</t>
  </si>
  <si>
    <t>t(176)= 2.016</t>
  </si>
  <si>
    <t>ΔR^2 = .016</t>
  </si>
  <si>
    <t>(K. Payne sent all materials not available in the paper on Jan.31.12)</t>
  </si>
  <si>
    <t>https://osf.io/u23g9/</t>
  </si>
  <si>
    <t>Italian sample vs US sample (original).</t>
  </si>
  <si>
    <t>both social and I&amp;O psych</t>
  </si>
  <si>
    <t>Are individuals' reputations related to their history of behavior?</t>
  </si>
  <si>
    <t>C Anderson, A Shirako</t>
  </si>
  <si>
    <t>320-33</t>
  </si>
  <si>
    <t>Adult, Female, Humans, Male, Social Behavior, Social Perception</t>
  </si>
  <si>
    <t>Anderson</t>
  </si>
  <si>
    <t>beta = .34</t>
  </si>
  <si>
    <t>moderated multiple regression</t>
  </si>
  <si>
    <t>Whether or not individuals’ cooperative behavior more strongly predicted their reputation when they were socially connected.</t>
  </si>
  <si>
    <t>β = .34</t>
  </si>
  <si>
    <t>beta</t>
  </si>
  <si>
    <t>The developmental psychometrics of big five self-reports: Acquiescence, factor structure, coherence, and differentiation from ages 10 to 20.</t>
  </si>
  <si>
    <t>CJ Soto, OP John, SD Gosling, J Potter</t>
  </si>
  <si>
    <t>718-37</t>
  </si>
  <si>
    <t>https://osf.io/kez47/</t>
  </si>
  <si>
    <t>Adolescent, Adult, Child, Comprehension, Data Collection, Extraversion (Psychology), Female, Humans, Informed Consent, Internet, Language Development, Male, Patient Selection, Personality Development, Personality Inventory [statistics &amp; numerical data], Psychometrics [statistics &amp; numerical data], Reproducibility of Results, Self Concept, Vocabulary</t>
  </si>
  <si>
    <t>Soto</t>
  </si>
  <si>
    <t>UC, Berkeley</t>
  </si>
  <si>
    <t>John</t>
  </si>
  <si>
    <t>Soderberg</t>
  </si>
  <si>
    <t>Center for Open Science</t>
  </si>
  <si>
    <t>Some of both</t>
  </si>
  <si>
    <t>reproducibiltyproject@gmail.com</t>
  </si>
  <si>
    <t>F(21, 230025) = 118.15</t>
  </si>
  <si>
    <t>Levene’s test for equality of variance</t>
  </si>
  <si>
    <t>Whether or not younger respondents would show greater individual differences in their acquiescent response tendencies than would older respondents.</t>
  </si>
  <si>
    <t>F(21, 455304) = 261.93</t>
  </si>
  <si>
    <t>2.2 x 10-16</t>
  </si>
  <si>
    <t>https://osf.io/3y9sj/</t>
  </si>
  <si>
    <t>All data used was pre-existing</t>
  </si>
  <si>
    <t>levene's test for homogeneity of variance</t>
  </si>
  <si>
    <t>Hedonic tone and activation level in the mood-creativity link: Toward a dual pathway to creativity model.</t>
  </si>
  <si>
    <t>CK De Dreu, M Baas, BA Nijstad</t>
  </si>
  <si>
    <t>739-56</t>
  </si>
  <si>
    <t>https://osf.io/9zg6x/</t>
  </si>
  <si>
    <t>Adolescent, Adult, Affect, Arousal, Concept Formation, Creativeness, Female, Humans, Imagination, Individuality, Male, Models, Psychological, Personality Inventory, Philosophy, Problem Solving</t>
  </si>
  <si>
    <t>De Dreu</t>
  </si>
  <si>
    <t>Cohoon</t>
  </si>
  <si>
    <t>z=2.45</t>
  </si>
  <si>
    <t>&lt;.015</t>
  </si>
  <si>
    <t>Sobel test</t>
  </si>
  <si>
    <t>mediation</t>
  </si>
  <si>
    <t>Whether or not cognitive flexibility mediates the effects of positive activating moods on creative fluency and originality.</t>
  </si>
  <si>
    <t>Sara Bowman</t>
  </si>
  <si>
    <t>Terror management and adults' attachment to their parents: The safe haven remains.</t>
  </si>
  <si>
    <t>CR Cox, J Arndt, T Pyszczynski, J Greenberg, A Abdollahi, S Solomon</t>
  </si>
  <si>
    <t>696-717</t>
  </si>
  <si>
    <t>https://osf.io/5tbxf/</t>
  </si>
  <si>
    <t>Adaptation, Psychological, Adolescent, Adult, Adult Children [psychology], Attitude to Death, Defense Mechanisms, Fear, Female, Humans, Male, Mental Recall, Middle Aged, Object Attachment, Parent-Child Relations, Self Efficacy, Social Support</t>
  </si>
  <si>
    <t>Cox</t>
  </si>
  <si>
    <t>University of Missouri, Columbia</t>
  </si>
  <si>
    <t>Pyszcynski</t>
  </si>
  <si>
    <t>University of Colorado, Colorado Springs</t>
  </si>
  <si>
    <t>Wissink</t>
  </si>
  <si>
    <t>Tilburg University</t>
  </si>
  <si>
    <t>Zeelenberg</t>
  </si>
  <si>
    <t>clinical</t>
  </si>
  <si>
    <t>j.wissink@tilburguniversity.edu</t>
  </si>
  <si>
    <t>t(92)= -2.22</t>
  </si>
  <si>
    <t>independent samples t-test</t>
  </si>
  <si>
    <t>participants who scored low on avoidance but high on anxiety demonstrated an increased relative preference for a parent after MS as opposed to dental pain,</t>
  </si>
  <si>
    <t>pr^2 = 0.224</t>
  </si>
  <si>
    <t>t(192) = -.73</t>
  </si>
  <si>
    <t>Multiple regression</t>
  </si>
  <si>
    <t>Simple slope effect</t>
  </si>
  <si>
    <t>f2 = .05</t>
  </si>
  <si>
    <t>effect size calculated from a partial R2 of .009165051</t>
  </si>
  <si>
    <t>https://osf.io/fg2u9/</t>
  </si>
  <si>
    <t>was of slightly lower quality than the original study</t>
  </si>
  <si>
    <t>1) We did not randomize the order of relationships in the cellphone task. 2) We did not include relationship status as a control variable.</t>
  </si>
  <si>
    <t>Increasing and decreasing motor and cognitive output: A model of general action and inaction goals.</t>
  </si>
  <si>
    <t>D Albarracín, IM Handley, K Noguchi, KC McCulloch, H Li, J Leeper, RD Brown, A Earl, WP Hart</t>
  </si>
  <si>
    <t>510-23</t>
  </si>
  <si>
    <t>https://osf.io/vy1bc/</t>
  </si>
  <si>
    <t>Attention, Awareness, Cues, Culture, Decision Making, Feeding Behavior, Female, Goals, Humans, Internal-External Control, Judgment, Male, Mental Recall, Persuasive Communication, Problem Solving, Psychomotor Performance, Semantics, Set (Psychology)</t>
  </si>
  <si>
    <t>Albarracín</t>
  </si>
  <si>
    <t>University of Illinois</t>
  </si>
  <si>
    <t>Kim</t>
  </si>
  <si>
    <t>skim2@stanford.edu</t>
  </si>
  <si>
    <t>F(1, 34) = 5.68</t>
  </si>
  <si>
    <t>effect of prime on number of solved problems</t>
  </si>
  <si>
    <t>η_p^2 = 0.143</t>
  </si>
  <si>
    <t>F(1, 86) = .08</t>
  </si>
  <si>
    <t>η^2 = .00096</t>
  </si>
  <si>
    <t>https://osf.io/gtewj/</t>
  </si>
  <si>
    <t>It was conducted on MTurk.</t>
  </si>
  <si>
    <t>https://osf.io/rgm6p/</t>
  </si>
  <si>
    <t>Voracek</t>
  </si>
  <si>
    <t>carina.sonnleitner@gmx.net</t>
  </si>
  <si>
    <t>F(2, 92) = 4.36</t>
  </si>
  <si>
    <t>between ANOVA</t>
  </si>
  <si>
    <t>is there an interaction between task and prime?</t>
  </si>
  <si>
    <t>η_p^2 = 0.087</t>
  </si>
  <si>
    <t>felixckc@msu.edu</t>
  </si>
  <si>
    <t>F(2, 99) = 2.601</t>
  </si>
  <si>
    <t>η² = .049</t>
  </si>
  <si>
    <t>https://osf.io/256xy/</t>
  </si>
  <si>
    <t>Personality</t>
  </si>
  <si>
    <t>3x2 between ANOVA</t>
  </si>
  <si>
    <t>two-way ANOVA</t>
  </si>
  <si>
    <t>The cost of lower self-esteem: Testing a self-and social-bonds model of health.</t>
  </si>
  <si>
    <t>DA Stinson, C Logel, MP Zanna, JG Holmes, JJ Cameron, JV Wood, SJ Spencer</t>
  </si>
  <si>
    <t>412-28</t>
  </si>
  <si>
    <t>https://osf.io/wdhc5/</t>
  </si>
  <si>
    <t>Adolescent, Ego, Female, Health Status, Humans, Interpersonal Relations, Male, Models, Psychological, Self Concept, Social Behavior, Stress, Psychological [psychology], Students [psychology]</t>
  </si>
  <si>
    <t>Stinson</t>
  </si>
  <si>
    <t>Zanna</t>
  </si>
  <si>
    <t>Schenectady County Community College</t>
  </si>
  <si>
    <t>anders@fastmail.net</t>
  </si>
  <si>
    <t>CI = -.63 to -.01</t>
  </si>
  <si>
    <t>mediation analyses</t>
  </si>
  <si>
    <t>confidence intervals</t>
  </si>
  <si>
    <t>do interpersonal strees and number of friends explain the associations between self esteem changes and health problems?</t>
  </si>
  <si>
    <t>abraham.rutchick@csun.edu</t>
  </si>
  <si>
    <t>Recruitment of sample mostly from online sources rather than a classroom. Inclusion of students at more than one institution, therefore lack of communication among and common culture of participants.</t>
  </si>
  <si>
    <t>Chris Anderson</t>
  </si>
  <si>
    <t>Affective incoherence: When affective concepts and embodied reactions clash.</t>
  </si>
  <si>
    <t>DB Centerbar, S Schnall, GL Clore, ED Garvin</t>
  </si>
  <si>
    <t>560-78</t>
  </si>
  <si>
    <t>https://osf.io/l8srm/</t>
  </si>
  <si>
    <t>Affect, Attention, Comprehension, Concept Formation, Conflict (Psychology), Cues, Culture, Female, Humans, Male, Memory, Short-Term, Mental Recall, Motivation, Reading, Retention (Psychology)</t>
  </si>
  <si>
    <t>Centerbar</t>
  </si>
  <si>
    <t>University of Massachusetts Medical School</t>
  </si>
  <si>
    <t>Clore</t>
  </si>
  <si>
    <t>Brown</t>
  </si>
  <si>
    <t>Georgia Gwinnett College</t>
  </si>
  <si>
    <t>bbrown6@ggc.edu</t>
  </si>
  <si>
    <t>sean.mackinnon@gmail.com</t>
  </si>
  <si>
    <t>F(1, 131) = 5.79</t>
  </si>
  <si>
    <t>&lt;.02</t>
  </si>
  <si>
    <t>affective coherence has epistemic benefits; increased concisenss and complexity of narratives were generated by participants</t>
  </si>
  <si>
    <t>η^2 = -.04</t>
  </si>
  <si>
    <t>Jan Crusius</t>
  </si>
  <si>
    <t>F(1, 111) = .99</t>
  </si>
  <si>
    <t>Michael Penuliar</t>
  </si>
  <si>
    <t>https://osf.io/g29pw/</t>
  </si>
  <si>
    <t>The participants in the original study were college undergraduates from the University of Virginia, whereas our participants were also undergraduates from Georgia Gwinnett College. Unlike the University of Virginia, Georgia Gwinnett College is an open access institution with a diverse student population (in ethnicity, socioeconomic status, age, and preparedness of college). For example, the sample from UVA had an average age of 19.17 years. Our sample from GGC had an average age of 21.35 years.</t>
  </si>
  <si>
    <t>repeated measures 2x3 ANOVA</t>
  </si>
  <si>
    <t>Individual differences in the regulation of intergroup bias: The role of conflict monitoring and neural signals for control.</t>
  </si>
  <si>
    <t>DM Amodio, PG Devine, E Harmon-Jones</t>
  </si>
  <si>
    <t>60-74</t>
  </si>
  <si>
    <t>https://osf.io/wkgpq/</t>
  </si>
  <si>
    <t>African Americans, Analysis of Variance, Cognition, Conflict (Psychology), European Continental Ancestry Group, Evoked Potentials, Female, Group Processes, Humans, Inhibition (Psychology), Models, Psychological, Motivation, Neuropsychology, Prejudice, United States</t>
  </si>
  <si>
    <t>Amodio</t>
  </si>
  <si>
    <t>NYU</t>
  </si>
  <si>
    <t>Harmon-Jones</t>
  </si>
  <si>
    <t>Texas A&amp;M University</t>
  </si>
  <si>
    <t>Johnson</t>
  </si>
  <si>
    <t>University of Southern California</t>
  </si>
  <si>
    <t>Graham</t>
  </si>
  <si>
    <t>Extreme expertise required</t>
  </si>
  <si>
    <t>jesse.graham@usc.edu</t>
  </si>
  <si>
    <t>Tim Hayes</t>
  </si>
  <si>
    <t>F(1, 31) = 5.14</t>
  </si>
  <si>
    <t>interaction between group and task</t>
  </si>
  <si>
    <t>η_p^2 = .16</t>
  </si>
  <si>
    <t>F(1, 73) = 0.432</t>
  </si>
  <si>
    <t>η_p^2 = 0.006</t>
  </si>
  <si>
    <t>https://osf.io/9gky5/</t>
  </si>
  <si>
    <t>sample, year of data collection</t>
  </si>
  <si>
    <t>Why can't a man be more like a woman? Sex differences in Big Five personality traits across 55 cultures.</t>
  </si>
  <si>
    <t>DP Schmitt, A Realo, M Voracek, J Allik</t>
  </si>
  <si>
    <t>168-82</t>
  </si>
  <si>
    <t>Biological Evolution, Cross-Cultural Comparison, Female, Gender Identity, Humans, Male, Personality [genetics], Psychological Theory, Sex, Social Conditions, Social Values, Socioeconomic Factors, Women's Rights</t>
  </si>
  <si>
    <t>Schmitt</t>
  </si>
  <si>
    <t>F(5, 35) = 8.42</t>
  </si>
  <si>
    <t>multiple regression</t>
  </si>
  <si>
    <t>variance explained</t>
  </si>
  <si>
    <t xml:space="preserve">variance explained by 4 predictors combined with HDI </t>
  </si>
  <si>
    <t>R = .74</t>
  </si>
  <si>
    <t>Left frontal cortical activation and spreading of alternatives: Tests of the action-based model of dissonance.</t>
  </si>
  <si>
    <t>E Harmon-Jones, C Harmon-Jones, M Fearn, JD Sigelman, P Johnson</t>
  </si>
  <si>
    <t>1-15</t>
  </si>
  <si>
    <t>https://osf.io/su6bm/</t>
  </si>
  <si>
    <t>Analysis of Variance, Attitude, Biofeedback, Psychology, Brain Mapping, Cognitive Dissonance, Decision Making, Female, Humans, Male, Models, Psychological, Prefrontal Cortex [physiology]</t>
  </si>
  <si>
    <t>Gable</t>
  </si>
  <si>
    <t>University of Alabama</t>
  </si>
  <si>
    <t>pagable@gmail.com</t>
  </si>
  <si>
    <t>F(2, 54) = 3.19</t>
  </si>
  <si>
    <t>Whether or not changes in the degree of relative left frontal cortical activity affects attitudinal spreading of alternatives following commitment to a chosen course of action.</t>
  </si>
  <si>
    <t>η_p^2 = 0.11</t>
  </si>
  <si>
    <t>F(2, 68) = .3</t>
  </si>
  <si>
    <t>η_p^2 = 0.01</t>
  </si>
  <si>
    <t>M.A.L.M.vanAssen@uvt.nl</t>
  </si>
  <si>
    <t>https://osf.io/79ctv/</t>
  </si>
  <si>
    <t>One difference between the original and replication is that the replication needed to rely on multiple experimenters instead of a single experimenter. Based on personal communication with the original author, the original study was most likely conducted using a single female experimenter in order to reduce variance introduced by multiple experimenters. Because of the required sample size and time constraints of the replication project, it was necessary to use five female experimenters.</t>
  </si>
  <si>
    <t>3x2x2 within participants ANOVA</t>
  </si>
  <si>
    <t>A social functional approach to emotions in bargaining: when communicating anger pays and when it backfires.</t>
  </si>
  <si>
    <t>E van Dijk, GA van Kleef, W Steinel, I van Beest</t>
  </si>
  <si>
    <t>600-14</t>
  </si>
  <si>
    <t>https://osf.io/xtsq6/</t>
  </si>
  <si>
    <t>Adult, Anger, Communication, Deception, Dominance-Subordination, Emotions, Fear, Female, Goals, Humans, Interpersonal Relations, Male, Motivation, Negotiating, Power (Psychology), Rejection (Psychology)</t>
  </si>
  <si>
    <t>van Dijk</t>
  </si>
  <si>
    <t>University of Vienna</t>
  </si>
  <si>
    <t>agnes.slowik@me.com, martin.voracek@univie.ac.at</t>
  </si>
  <si>
    <t>F(1, 99) = 16.62</t>
  </si>
  <si>
    <t>when consequences of rejection are low, do participants make lower offers to angry recipients than happy ones?</t>
  </si>
  <si>
    <t>η_p^2 = 0.1433</t>
  </si>
  <si>
    <t>t(38) = -0.260</t>
  </si>
  <si>
    <t>d=0.082</t>
  </si>
  <si>
    <t>Josh Matacotta</t>
  </si>
  <si>
    <t>https://osf.io/cxwev/</t>
  </si>
  <si>
    <t>The sample consisted mainly of students, who participated voluntarily (as in the original study). We conducted the study in Austria, so Materials were in German - not in Dutch. We were provided with an English version by the original author. In our replication only 4 participants, participated simultaneously. In the original study there were groups of 8 participants. Moreover we had dummy participants (a total of 13), who came in, if a participant who signed up wouldn´t show up on time. We didn´t have a lab with closed cubicles as in the original study (Cubicles didn´t have a back door). In the original study participants typed their offer after the instruction was presented on the screen and additionally were asked to write their offer on a sheet of paper that allegedly was given to the connected participant. The original author suggested to drop this second step.</t>
  </si>
  <si>
    <t>I want to be creative: exploring the role of hedonic contingency theory in the positive mood-cognitive flexibility link</t>
  </si>
  <si>
    <t>ER Hirt, EE Devers, SM McCrea</t>
  </si>
  <si>
    <t>214-30</t>
  </si>
  <si>
    <t>Adult, Affect, Cognition, Creativeness, Female, Humans, Male, Psychological Theory</t>
  </si>
  <si>
    <t>Hirt</t>
  </si>
  <si>
    <t>Chu</t>
  </si>
  <si>
    <t>Green Neuro Lab</t>
  </si>
  <si>
    <t>Lam</t>
  </si>
  <si>
    <t>Slightly surprising</t>
  </si>
  <si>
    <t>Somewhat exciting and important</t>
  </si>
  <si>
    <t>chu@greenneuro.org</t>
  </si>
  <si>
    <t>t(53) = -2.20</t>
  </si>
  <si>
    <t>do happy participants perform significantly more creatively than those in the sad and neutral conditions?</t>
  </si>
  <si>
    <t>d = -0.593</t>
  </si>
  <si>
    <t>Walking on eggshells: How expressing relationship insecurities perpetuates them.</t>
  </si>
  <si>
    <t>EP Lemay, MS Clark</t>
  </si>
  <si>
    <t>420-41</t>
  </si>
  <si>
    <t>https://osf.io/ke43j/</t>
  </si>
  <si>
    <t>Adult, Affect, Analysis of Variance, Female, Humans, Interpersonal Relations, Male, Models, Psychological, Object Attachment, Questionnaires, Rejection (Psychology), Self Concept, Sexual Partners [psychology], Social Desirability, Social Perception, Spouses [psychology]</t>
  </si>
  <si>
    <t>Lemay</t>
  </si>
  <si>
    <t>Clark</t>
  </si>
  <si>
    <t>Baranski</t>
  </si>
  <si>
    <t>ericanbaranski@gmail.com</t>
  </si>
  <si>
    <t>F(1, 182) = 5.24</t>
  </si>
  <si>
    <t>Whether or not participants perceived the confederate’s expressions of happiness as less authentic when they were told, after the interaction, that the confederate had been informed beforehand that participants were especially vulnerable to rejection.</t>
  </si>
  <si>
    <t>η_p^2 = 0.028</t>
  </si>
  <si>
    <t>gustav.Nilsonne@ki.se</t>
  </si>
  <si>
    <t>F(1, 278) = .376</t>
  </si>
  <si>
    <t>η_p^2 = .001</t>
  </si>
  <si>
    <t>https://osf.io/nhsdq/</t>
  </si>
  <si>
    <t>Some graduate school</t>
  </si>
  <si>
    <t>How the head liberates the heart: Projection of communal responsiveness guides relationship promotion.</t>
  </si>
  <si>
    <t>647-71</t>
  </si>
  <si>
    <t>https://osf.io/h84qd/</t>
  </si>
  <si>
    <t>Adolescent, Adult, Communication, Data Collection, Female, Friends [psychology], Humans, Internet, Interpersonal Relations, Longitudinal Studies, Male, Marriage, Middle Aged, Projection, Questionnaires, Self Concept, Social Support, Spouses [psychology]</t>
  </si>
  <si>
    <t>Marigold</t>
  </si>
  <si>
    <t>dcmarigold@uwaterloo.ca</t>
  </si>
  <si>
    <t>b = .68</t>
  </si>
  <si>
    <t>multilevel model</t>
  </si>
  <si>
    <t>regression</t>
  </si>
  <si>
    <t>Whether own responsiveness predicts perceived partner responsiveness</t>
  </si>
  <si>
    <t>level 1 R2 = .68</t>
  </si>
  <si>
    <t>b=.70</t>
  </si>
  <si>
    <t>b=.72</t>
  </si>
  <si>
    <t>https://osf.io/wb4vd/</t>
  </si>
  <si>
    <t>Different sample. Ours was primarily psychology undergraduates.</t>
  </si>
  <si>
    <t>b</t>
  </si>
  <si>
    <t>Unraveling the role of forgiveness in family relationships.</t>
  </si>
  <si>
    <t>GR Maio, G Thomas, FD Fincham, KB Carnelley</t>
  </si>
  <si>
    <t>307-19</t>
  </si>
  <si>
    <t>Adolescent, Adult, Attitude, Cross-Sectional Studies, Family [psychology], Family Relations, Female, Humans, Male, Persuasive Communication, Social Behavior</t>
  </si>
  <si>
    <t>Maio</t>
  </si>
  <si>
    <t>T = 1.97</t>
  </si>
  <si>
    <t>Wilcoxon's signed-rank test for matched pairs</t>
  </si>
  <si>
    <t>the set of obtained associations (as standardized betas) with forgiveness over time in the parent-to-parent relationship was significantly stronger than the same associations with forgiveness over time in the parent-to-child relationship</t>
  </si>
  <si>
    <t>T</t>
  </si>
  <si>
    <t>Poignancy: Mixed emotional experience in the face of meaningful endings.</t>
  </si>
  <si>
    <t>H Ersner-Hershfield, JA Mikels, SJ Sullivan, LL Carstensen</t>
  </si>
  <si>
    <t>158-67</t>
  </si>
  <si>
    <t>https://osf.io/sq8k9/</t>
  </si>
  <si>
    <t>Adult, Age Factors, Aged, Aging [psychology], Analysis of Variance, Emotions, Female, Human Development, Humans, Imagination, Male, United States</t>
  </si>
  <si>
    <t>Ersner-Hershfield</t>
  </si>
  <si>
    <t>Carstensen</t>
  </si>
  <si>
    <t>Talhelm</t>
  </si>
  <si>
    <t>Strong opportunity for researcher expectations to influence results</t>
  </si>
  <si>
    <t>tat8dc@virginia.edu</t>
  </si>
  <si>
    <t>Thomas Talhelm</t>
  </si>
  <si>
    <t>t(108) = -2.34</t>
  </si>
  <si>
    <t>independent-samples t-test</t>
  </si>
  <si>
    <t>Effect of being reminded that an experience is coming to an end on the likelihood of feeling mixed emotions.</t>
  </si>
  <si>
    <t>d = .45</t>
  </si>
  <si>
    <t>t(220) = 0.07</t>
  </si>
  <si>
    <t>d = -.01</t>
  </si>
  <si>
    <t>Wolf Vanpaemel</t>
  </si>
  <si>
    <t>https://osf.io/qedt9/</t>
  </si>
  <si>
    <t>The biggest difference was that we approached graduating seniors BEFORE their graduation ceremony, whereas the original authors did so AFTER the ceremony. We did not discover this difference until afterwards.</t>
  </si>
  <si>
    <t>Culture and the cognitive and neuroendocrine responses to speech.</t>
  </si>
  <si>
    <t>HS Kim</t>
  </si>
  <si>
    <t>32-47</t>
  </si>
  <si>
    <t>Analysis of Variance, Asian Americans [psychology], Asian Continental Ancestry Group [psychology], Cognition [physiology], Cross-Cultural Comparison, European Continental Ancestry Group [psychology], Far East [ethnology], Female, Games, Experimental, Humans, Hydrocortisone [metabolism], Male, Problem Solving [physiology], Reaction Time, Saliva [metabolism], Speech [physiology], Stress, Psychological [ethnology], United States</t>
  </si>
  <si>
    <t>F(3, 42) = 2.9</t>
  </si>
  <si>
    <t>ANCOVA</t>
  </si>
  <si>
    <t>Do East Asian Americans have higher cortisol levels in the talking condition than in the silence condition, while European Americans have comparable or lower cortisol levels int he talking condition vs the silence condition?</t>
  </si>
  <si>
    <t>η_p^2 = .07</t>
  </si>
  <si>
    <t>1/f noise and effort on implicit measures of bias.</t>
  </si>
  <si>
    <t>J Correll</t>
  </si>
  <si>
    <t>48-59</t>
  </si>
  <si>
    <t>https://osf.io/fejxb/</t>
  </si>
  <si>
    <t>African Americans, Behavioral Research [statistics &amp; numerical data], Bias (Epidemiology), European Continental Ancestry Group [psychology], Fourier Analysis, Humans, Prejudice, Reaction Time, Regression Analysis, Stereotyping</t>
  </si>
  <si>
    <t>Correll</t>
  </si>
  <si>
    <t>University of Chicago</t>
  </si>
  <si>
    <t>LeBel</t>
  </si>
  <si>
    <t>Western University</t>
  </si>
  <si>
    <t>elebel@uwo.ca</t>
  </si>
  <si>
    <t>F(1, 68) = 5.52</t>
  </si>
  <si>
    <t>between ANOVA using planned orthogonal contrasts</t>
  </si>
  <si>
    <t>contrast</t>
  </si>
  <si>
    <t>compare control to average of two experimental conditions' PSD slopes</t>
  </si>
  <si>
    <t>d=.56</t>
  </si>
  <si>
    <t>Mark Brandt</t>
  </si>
  <si>
    <t>F(1,145) = .794</t>
  </si>
  <si>
    <t>d = .16</t>
  </si>
  <si>
    <t>https://osf.io/476wy/</t>
  </si>
  <si>
    <t>Nationality of sample (Canadian undergraduates rather than American undergraduates)</t>
  </si>
  <si>
    <t>The effect of global versus local processing styles on assimilation versus contrast in social judgment.</t>
  </si>
  <si>
    <t>J Förster, N Liberman, S Kuschel</t>
  </si>
  <si>
    <t>579-99</t>
  </si>
  <si>
    <t>https://osf.io/mxryb/</t>
  </si>
  <si>
    <t>Association Learning, Attention, Concept Formation, Dominance, Cerebral, Female, Field Dependence-Independence, Generalization (Psychology), Gestalt Theory, Humans, Judgment, Male, Pattern Recognition, Visual, Psychomotor Performance, Self Concept, Social Identification, Social Perception, Time Perception</t>
  </si>
  <si>
    <t>Förster</t>
  </si>
  <si>
    <t>Liberman</t>
  </si>
  <si>
    <t>Tel Aviv University</t>
  </si>
  <si>
    <t>Reinhard</t>
  </si>
  <si>
    <t>dar6rf@virginia.edu</t>
  </si>
  <si>
    <t>F(2, 76) = 21.57</t>
  </si>
  <si>
    <t>processing style did influence the impact of the prime on participants’ ratings of John’s behavior</t>
  </si>
  <si>
    <t>η_p^2 = .362</t>
  </si>
  <si>
    <t>F(2, 65) = 0.865</t>
  </si>
  <si>
    <t>η_p^2 = 0.0259</t>
  </si>
  <si>
    <t>https://osf.io/h2r9c/</t>
  </si>
  <si>
    <t>We used different stimuli to induce the cognitive processing style.</t>
  </si>
  <si>
    <t>Not so innocent: Does seeing one's own capacity for wrongdoing predict forgiveness?</t>
  </si>
  <si>
    <t>JJ Exline, RF Baumeister, AL Zell, AJ Kraft, CV Witvliet</t>
  </si>
  <si>
    <t>495-515</t>
  </si>
  <si>
    <t>https://osf.io/imrx2/</t>
  </si>
  <si>
    <t>Adolescent, Adult, Anger [physiology], Attitude, Empathy, Female, Group Processes, Guilt, Humans, Individuality, Interpersonal Relations, Male, Mental Recall [physiology], Motivation, Sex Factors, Social Behavior, Social Perception, Students [psychology]</t>
  </si>
  <si>
    <t>Exline</t>
  </si>
  <si>
    <t>Case Western Reserve University</t>
  </si>
  <si>
    <t>Baumeister</t>
  </si>
  <si>
    <t>Florida State University</t>
  </si>
  <si>
    <t>Lin</t>
  </si>
  <si>
    <t>sclin1@stanford.edu</t>
  </si>
  <si>
    <t>mcfrank@stanford.edu</t>
  </si>
  <si>
    <t>F(1, 41) = 9.40</t>
  </si>
  <si>
    <t>interaction between gender and item order on TRIM scores</t>
  </si>
  <si>
    <t>η_p^2 = .186</t>
  </si>
  <si>
    <t>Sarah Gripshover</t>
  </si>
  <si>
    <t>F(1, 131)=.018</t>
  </si>
  <si>
    <t>η_p^2= .001</t>
  </si>
  <si>
    <t>https://osf.io/jfigk/</t>
  </si>
  <si>
    <t xml:space="preserve">The population was more asian/asian-american. </t>
  </si>
  <si>
    <t>2x2 ANOVA</t>
  </si>
  <si>
    <t>Benevolent cognitions as a strategy of relationship maintenance:" Don't sweat the small stuff".... But it is not all small stuff.</t>
  </si>
  <si>
    <t>JK McNulty, EM O'Mara, BR Karney</t>
  </si>
  <si>
    <t>631-46</t>
  </si>
  <si>
    <t>Adaptation, Psychological, Adult, Attitude, Beneficence, Cognition, Female, Humans, Illusions, Longitudinal Studies, Male, Marriage [psychology], Personal Satisfaction, Problem Solving</t>
  </si>
  <si>
    <t>McNulty</t>
  </si>
  <si>
    <t>X^2(1, N=251) = 3.16</t>
  </si>
  <si>
    <t>Pearson's Chi-squared test</t>
  </si>
  <si>
    <t>strategies only demonstrated benefits to healthier marriages, whereas they predicted steeper declines in satisfaction among spouses in more troubled marriages</t>
  </si>
  <si>
    <t>Chi2</t>
  </si>
  <si>
    <t>Why people are reluctant to tempt fate.</t>
  </si>
  <si>
    <t>JL Risen, T Gilovich</t>
  </si>
  <si>
    <t>293-307</t>
  </si>
  <si>
    <t>https://osf.io/sg3su/</t>
  </si>
  <si>
    <t>Culture, Female, Humans, Intuition, Judgment, Male, Motivation, Negativism, Probability, Social Environment</t>
  </si>
  <si>
    <t>Risen</t>
  </si>
  <si>
    <t>Gilovich</t>
  </si>
  <si>
    <t>Cornell University</t>
  </si>
  <si>
    <t>Mathur</t>
  </si>
  <si>
    <t>mmathur@stanford.edu</t>
  </si>
  <si>
    <t>F(1, 116) = 4.15</t>
  </si>
  <si>
    <t>interaction between behavior and load</t>
  </si>
  <si>
    <t>η_p^2 = 0.035</t>
  </si>
  <si>
    <t>F(1, 222) = 0.002</t>
  </si>
  <si>
    <t>No</t>
  </si>
  <si>
    <t>η_p^2= .000</t>
  </si>
  <si>
    <t>https://osf.io/itc9q/</t>
  </si>
  <si>
    <t>The main differences from the original study are in the sampling frame (Turkers rather than undergraduates) and questionnaire administration (online rather than on paper). The original questionnaire wording and format will be replicated exactly. The authors raised the concern that the scenario given in the questionnaire (about to being in a lecture class) may be more relatable to undergraduates than to other, non-student demographics. If so, theoretically, the effect of tempting fate could be attenuated. Potentially, also, our subjects could exhibit floor or ceiling effects not seen in the original sample if they perceive a substantially lower or higher baseline probability of being called on in class. An additional problem suggested by the authors is the possibility that an online environment may not allow adequate control of cognitive load, since participants are likely to have more environmental distractions than they would in a traditional lab setting. Rand (2011) echo this concern in a review on the strengths and limitations of using crowdsourcing for psychology research.</t>
  </si>
  <si>
    <t>The nonverbal expression of pride: Evidence for cross-cultural recognition.</t>
  </si>
  <si>
    <t>JL Tracy, RW Robins</t>
  </si>
  <si>
    <t>516-30</t>
  </si>
  <si>
    <t>https://osf.io/qthf2/</t>
  </si>
  <si>
    <t>Adult, Affect [physiology], Africa, Western, Aged, Anger [physiology], Cross-Cultural Comparison, Emotions [physiology], Ethnic Groups [psychology], Facial Expression, Fear [psychology], Female, Happiness, Humans, Italy, Male, Middle Aged, Nonverbal Communication [psychology], Recognition (Psychology) [physiology], Self Concept, Shame, Social Behavior, Students, United States</t>
  </si>
  <si>
    <t>Tracy</t>
  </si>
  <si>
    <t>University of British Columbia</t>
  </si>
  <si>
    <t>Robins</t>
  </si>
  <si>
    <t>Sullivan</t>
  </si>
  <si>
    <t>Coventry University</t>
  </si>
  <si>
    <t>ab7809@coventry.ac.uk</t>
  </si>
  <si>
    <t>binomial test</t>
  </si>
  <si>
    <t>is pride recognized across all cultures at an above chance level?</t>
  </si>
  <si>
    <t>Cody Christopherson</t>
  </si>
  <si>
    <t>https://osf.io/k7huw/</t>
  </si>
  <si>
    <t>Our sample had many more international than local caucasian students from the United Kingdom. This meant greater cultural diversity as we had caucasian, asian, african and arabic participants. Consideration of the ethnic group of the participants in the design of a future study could address issues such as whether particular ethnic groups not only recognize but evaluate the expressions labelled as pride by Tracy and Robins (and recognised by an American student sample) as pride and not arrogance or contempt (or happiness/self-satisfaction). The other key variation was that we presented the experiment materials on a desktop computer screen rather than using a large projector onto a screen. Once identified participants could move to the next image rather than be required to watch each static image for 30 seconds (which may have been done because the images were presented to groups by Tracy &amp; Robins?). The size of image may have made specific differences slightly more difficult to judge. However, many people are used to judging emotions and recognizing them reading online newspapers, for example. It also wasn't clear from the Tracy and Robins (2008) study 4 whether they presented the images on the projector to random groups (e.g., in a lab class type setting) rather than individuals. If the former was the case, then our study has the advantage of randomizing order and target ethnicity and gender to individuals rather than blocks of participants.</t>
  </si>
  <si>
    <t>Chi</t>
  </si>
  <si>
    <t>Does depression interfere with effort mobilization? Effects of dysphoria and task difficulty on cardiovascular response.</t>
  </si>
  <si>
    <t>K Brinkmann, GH Gendolla</t>
  </si>
  <si>
    <t>146-57</t>
  </si>
  <si>
    <t>Adult, Analysis of Variance, Arousal, Attention, Blood Pressure, Depression [physiopathology], Efficiency, Female, Heart Rate, Humans, Male, Memory, Motivation, Reaction Time</t>
  </si>
  <si>
    <t>Brinkmann</t>
  </si>
  <si>
    <t>F(1, 60) = 5.17</t>
  </si>
  <si>
    <t>interaction between dysphoria and task difficulty on systolic blood pressure</t>
  </si>
  <si>
    <t>η_p^2 = .077</t>
  </si>
  <si>
    <t>On the relative independence of thinking biases and cognitive ability.</t>
  </si>
  <si>
    <t>KE Stanovich, RF West</t>
  </si>
  <si>
    <t>672-95</t>
  </si>
  <si>
    <t>https://osf.io/7ux8p/</t>
  </si>
  <si>
    <t>Adolescent, Adult, Aptitude, Cognition, Culture, Decision Making, Female, Humans, Judgment, Male, Probability Learning, Problem Solving, Thinking</t>
  </si>
  <si>
    <t>Stanovich</t>
  </si>
  <si>
    <t>University of Toronto</t>
  </si>
  <si>
    <t>t(373) = 4.40</t>
  </si>
  <si>
    <t>The effect of cognitive ability on rational thinking.</t>
  </si>
  <si>
    <t>d = 0.493</t>
  </si>
  <si>
    <t>t(175) = .973</t>
  </si>
  <si>
    <t>d = 0.15</t>
  </si>
  <si>
    <t>John Hodsoll</t>
  </si>
  <si>
    <t>https://osf.io/jv4tw/</t>
  </si>
  <si>
    <t>was of moderately lower quality than the original study</t>
  </si>
  <si>
    <t>The original authors asked participants to report their math, verbal and total SAT scores separately whereas the replication authors only asked for the participants' total SAT score. Because of the various versions of the test, participants may be reporting total scores off different scales. The switch from a 1800 scale scale to a 2400 point scale of the SAT occurred in 2005 and so it is highly unlikely that any of the participants took the exam on a 1800 point scale. Indeed, there was only 2 participants who were old enough to possibly have taken the 2400 point version.</t>
  </si>
  <si>
    <t>Opening the mind to close it: Considering a message in light of important values increases message processing and later resistance to change.</t>
  </si>
  <si>
    <t>KL Blankenship, DT Wegener</t>
  </si>
  <si>
    <t>196-213</t>
  </si>
  <si>
    <t>https://osf.io/2gx4k/</t>
  </si>
  <si>
    <t>Attitude, Cognition, Humans, Mental Processes, Persuasive Communication, Thinking</t>
  </si>
  <si>
    <t>Blankenship</t>
  </si>
  <si>
    <t>CSU, Fresno</t>
  </si>
  <si>
    <t>Wegener</t>
  </si>
  <si>
    <t>Purdue University</t>
  </si>
  <si>
    <t>Lemm</t>
  </si>
  <si>
    <t>Western Washington University</t>
  </si>
  <si>
    <t>kristimlemm@gmail.com</t>
  </si>
  <si>
    <t>5a</t>
  </si>
  <si>
    <t>F(1, 257) = 11.58</t>
  </si>
  <si>
    <t>interaction between value importance and argument quality on attitude</t>
  </si>
  <si>
    <t>η_p^2 = .042</t>
  </si>
  <si>
    <t>Gillian Sandstrom</t>
  </si>
  <si>
    <t>F(1, 247) = .49</t>
  </si>
  <si>
    <t>η_p^2 = .002</t>
  </si>
  <si>
    <t>Gillian Sandstrom, Kristin Lane</t>
  </si>
  <si>
    <t>https://osf.io/4vuhw/</t>
  </si>
  <si>
    <t>The study concerns a fictitious country petitioning to join the European Union. Data for the original study were collected in the mid-2000s when the European economy was strong and many countries were interested in joining the EU. Data for the replication study were collected in 2012, when the EU economy was faltering. Participants who follow world news may have thought it strange or unrealistic that a small country would be trying to join the EU at that time. To determine whether awareness of the EU economic situation might influence the results, I added a brief survey at the end of the study, after all measures from the original study were completed. Reported knowledge of the EU economy did not moderate any of the reported effects in the replication.</t>
  </si>
  <si>
    <t>Distinguishing between silent and vocal minorities: Not all deviants feel marginal.</t>
  </si>
  <si>
    <t>KR Morrison, DT Miller</t>
  </si>
  <si>
    <t>871-82</t>
  </si>
  <si>
    <t>https://osf.io/nhwv5/</t>
  </si>
  <si>
    <t>Conflict (Psychology), Culture, Female, Group Processes, Humans, Individuality, Male, Motivation, Personal Satisfaction, Social Conformity, Social Dominance, Social Identification</t>
  </si>
  <si>
    <t>Morrison</t>
  </si>
  <si>
    <t>Motyl</t>
  </si>
  <si>
    <t>motyl@virginia.edu</t>
  </si>
  <si>
    <t>X^2(1, N=37) = 3.85</t>
  </si>
  <si>
    <t>more descriptive than prescriptive deviant stickers</t>
  </si>
  <si>
    <t>cramer's v = .322</t>
  </si>
  <si>
    <t>Roger Giner-Sorolla</t>
  </si>
  <si>
    <t>X^2(1, N=120) = 4.80</t>
  </si>
  <si>
    <t>phi = .20</t>
  </si>
  <si>
    <t>https://osf.io/hau4p/</t>
  </si>
  <si>
    <t>We collected data in a state with very different political leanings than the original study... and, we collected data in different types of communities.</t>
  </si>
  <si>
    <t>Chi Square</t>
  </si>
  <si>
    <t>Personality as manifest in word use: Correlations with self-report, acquaintance report, and behavior.</t>
  </si>
  <si>
    <t>LA Fast, DC Funder</t>
  </si>
  <si>
    <t>334-46</t>
  </si>
  <si>
    <t>Adult, Female, Humans, Interpersonal Relations, Language, Male, Personality, Self Concept, Social Behavior, Social Perception, Verbal Behavior</t>
  </si>
  <si>
    <t>Fast</t>
  </si>
  <si>
    <t>Every time you go away: Changes in affect, behavior, and physiology associated with travel-related separations from romantic partners.</t>
  </si>
  <si>
    <t>LM Diamond, AM Hicks, KD Otter-Henderson</t>
  </si>
  <si>
    <t>385-403</t>
  </si>
  <si>
    <t>Adaptation, Psychological [physiology], Adult, Affect [physiology], Anxiety, Separation, Behavior [physiology], Circadian Rhythm [physiology], Emotions [physiology], Family Characteristics, Female, Humans, Hydrocortisone [metabolism], Interpersonal Relations, Love, Male, Middle Aged, Object Attachment, Questionnaires, Stress, Psychological [complications], Travel</t>
  </si>
  <si>
    <t>Diamond</t>
  </si>
  <si>
    <t>beta = 0.12</t>
  </si>
  <si>
    <t>42 couples</t>
  </si>
  <si>
    <t>linear regression, beta coefficient</t>
  </si>
  <si>
    <t>beta correlation</t>
  </si>
  <si>
    <t>during the separation episode itself, higher levels of anxiety were associated with higher levels of cortisol</t>
  </si>
  <si>
    <t>β = 0.12</t>
  </si>
  <si>
    <t>Modeling support provision in intimate relationships.</t>
  </si>
  <si>
    <t>M Iida, G Seidman, PE Shrout, K Fujita, N Bolger</t>
  </si>
  <si>
    <t>460-78</t>
  </si>
  <si>
    <t>Adaptation, Psychological [physiology], Adult, Affect [physiology], Emotions [physiology], Female, Humans, Interpersonal Relations, Love, Male, Models, Psychological, Self Disclosure, Sex Factors, Sexual Partners [psychology], Social Support, Stress, Psychological [psychology]</t>
  </si>
  <si>
    <t>Iida</t>
  </si>
  <si>
    <t>t(195) = 4.64</t>
  </si>
  <si>
    <t>recipients' morning anxiety predicted an increase in the likelihood of support provision</t>
  </si>
  <si>
    <t>Dynamics of self-regulation: How (un) accomplished goal actions affect motivation.</t>
  </si>
  <si>
    <t>M Koo, A Fishbach</t>
  </si>
  <si>
    <t>183-95</t>
  </si>
  <si>
    <t>https://osf.io/nr7d9/</t>
  </si>
  <si>
    <t>Adolescent, Adult, Aged, Attitude, Charities [economics], Female, Fund Raising [ethics], Goals, Humans, Male, Middle Aged, Motivation, Social Control, Informal</t>
  </si>
  <si>
    <t>Koo</t>
  </si>
  <si>
    <t>Fishbach</t>
  </si>
  <si>
    <t>Kidwell</t>
  </si>
  <si>
    <t>Hodsoll</t>
  </si>
  <si>
    <t>King's College London</t>
  </si>
  <si>
    <t>F(1, 242) = 10.47</t>
  </si>
  <si>
    <t>whether or not emphasizing "to-date" information to people who have not donated money to a cause and emphasizing "to-go" information for people who have donated money will increase donations to an HIV/AIDS initiative</t>
  </si>
  <si>
    <t>η_p^2 = 0.041</t>
  </si>
  <si>
    <t>β hat = 0.4695</t>
  </si>
  <si>
    <t>logistic regression</t>
  </si>
  <si>
    <t>OR = 0.159</t>
  </si>
  <si>
    <t xml:space="preserve">Logistic regression was used to due </t>
  </si>
  <si>
    <t>Faculty</t>
  </si>
  <si>
    <t>was worse than the average study</t>
  </si>
  <si>
    <t>We collected data using a different charitable organization than the original, as requested by the original author</t>
  </si>
  <si>
    <t>zero-inflated model</t>
  </si>
  <si>
    <t>Integrating dispositions, signatures, and the interpersonal domain.</t>
  </si>
  <si>
    <t>MA Fournier, DS Moskowitz, DC Zuroff</t>
  </si>
  <si>
    <t>531-45</t>
  </si>
  <si>
    <t>Adult, Affect [physiology], Aged, Female, Humans, Interpersonal Relations, Male, Middle Aged, Personality [physiology], Self Disclosure, Social Behavior, Social Perception</t>
  </si>
  <si>
    <t>Fournier</t>
  </si>
  <si>
    <t>** stability estimate = .24</t>
  </si>
  <si>
    <t>two</t>
  </si>
  <si>
    <t>one sample t-test</t>
  </si>
  <si>
    <t>controlling for normative influences, do dispositions and signatures explain remaining behavioral variation?</t>
  </si>
  <si>
    <t>Neurocognitive underpinnings of face perception: Further evidence of distinct person and group perception processes.</t>
  </si>
  <si>
    <t>MA Zárate, CJ Stoever, MK MacLin, CJ Arms-Chavez</t>
  </si>
  <si>
    <t>108-15</t>
  </si>
  <si>
    <t>https://osf.io/rt34x/</t>
  </si>
  <si>
    <t>African Americans, Cognitive Science, Face, Female, Functional Laterality, Group Processes, Hispanic Americans, Humans, Male, Models, Psychological, Reaction Time, Social Perception, Stereotyping, United States</t>
  </si>
  <si>
    <t>Zárate</t>
  </si>
  <si>
    <t>University of Texas, El Paso</t>
  </si>
  <si>
    <t>Rutchick</t>
  </si>
  <si>
    <t>California State University, Northridge</t>
  </si>
  <si>
    <t>F(1,61) = 4.34</t>
  </si>
  <si>
    <t>2x2x2x2x2 ANOVA</t>
  </si>
  <si>
    <t>whether or not person-based information about others would inhibit group categorizations in the left hemisphere relative to the right hemisphere for targets of another race or gender than the participant.</t>
  </si>
  <si>
    <t>f(U) = 0.266</t>
  </si>
  <si>
    <t>The effects of an implemental mind-set on attitude strength.</t>
  </si>
  <si>
    <t>MD Henderson, Y de Liver, PM Gollwitzer</t>
  </si>
  <si>
    <t>396-411</t>
  </si>
  <si>
    <t>https://osf.io/79dey/</t>
  </si>
  <si>
    <t>Adult, Attitude, Behavior [physiology], Decision Making [physiology], Female, Goals, Humans, Self Concept, Set (Psychology), Students [psychology], Task Performance and Analysis</t>
  </si>
  <si>
    <t>Henderson</t>
  </si>
  <si>
    <t>Gollwitzer</t>
  </si>
  <si>
    <t>Lane</t>
  </si>
  <si>
    <t>Bard College</t>
  </si>
  <si>
    <t>lane@bard.edu</t>
  </si>
  <si>
    <t>F(2, 43) = 3.36</t>
  </si>
  <si>
    <t>does condition affect ambivalence</t>
  </si>
  <si>
    <t>η_p^2 = 0.135</t>
  </si>
  <si>
    <t>Kristi Lemm</t>
  </si>
  <si>
    <t>F (2, 67) = 1.70</t>
  </si>
  <si>
    <t>η^2 = .048</t>
  </si>
  <si>
    <t>Michael Cohn</t>
  </si>
  <si>
    <t>Exclusion criteria in the original study yielded a sample of 70 participants with usable data.</t>
  </si>
  <si>
    <t>https://osf.io/b2ejv/</t>
  </si>
  <si>
    <t>The sample. Although both studies used college populations, they differed greatly in baseline measures of attitude strength (as reflected by the mean in the control condition).</t>
  </si>
  <si>
    <t>one-way ANOVA</t>
  </si>
  <si>
    <t>A needs-based model of reconciliation: Satisfying the differential emotional needs of victim and perpetrator as a key to promoting reconciliation.</t>
  </si>
  <si>
    <t>N Shnabel, A Nadler</t>
  </si>
  <si>
    <t>116-32</t>
  </si>
  <si>
    <t>https://osf.io/xse7q/</t>
  </si>
  <si>
    <t>Adaptation, Psychological, Adult, Analysis of Variance, Conflict (Psychology), Cooperative Behavior, Emotions, Female, Humans, Israel, Male, Models, Psychological, Negotiating, Power (Psychology), Role, Social Perception</t>
  </si>
  <si>
    <t>Shnabel</t>
  </si>
  <si>
    <t>Nadler</t>
  </si>
  <si>
    <t>Gilbert</t>
  </si>
  <si>
    <t>eag4yx@virginia.edu</t>
  </si>
  <si>
    <t>F(1, 90) = 6.98</t>
  </si>
  <si>
    <t>message x role interaction in after condition</t>
  </si>
  <si>
    <t>η_p2 = .07</t>
  </si>
  <si>
    <t>F(1, 137) = 1.43</t>
  </si>
  <si>
    <t>η_p^2 = .010</t>
  </si>
  <si>
    <t>Alexander Aarts</t>
  </si>
  <si>
    <t>https://osf.io/5bwva/</t>
  </si>
  <si>
    <t>Materials - the study vignette was edited to be more applicable to younger, American participants (rather than slightly older Israeli participants). The revised materials may not have had the same psychological effect as the original materials. Age and nationality also may have mattered, since the original study had older participants from Israel who may have had more experience thinking about conflict.</t>
  </si>
  <si>
    <t>between 2x2 ANOVA</t>
  </si>
  <si>
    <t>between subjects ANOVA</t>
  </si>
  <si>
    <t>The face of success: inferences from chief executive officers' appearance predict company profits.</t>
  </si>
  <si>
    <t>NO Rule, N Ambady</t>
  </si>
  <si>
    <t>1019-28</t>
  </si>
  <si>
    <t>https://osf.io/r5gpv/</t>
  </si>
  <si>
    <t>Adolescent, Adult, Awareness, Cues, Face, Female, Hair, Heterosexuality [psychology], Homosexuality, Male [psychology], Humans, Judgment, Male, Nonverbal Communication, Sexual Behavior, Social Perception, Stereotyping, Young Adult</t>
  </si>
  <si>
    <t>Rule</t>
  </si>
  <si>
    <t>Tufts University</t>
  </si>
  <si>
    <t>Ambady</t>
  </si>
  <si>
    <t>cm5hv@virginia.edu</t>
  </si>
  <si>
    <t>r(41) = .30</t>
  </si>
  <si>
    <t>partial correlation</t>
  </si>
  <si>
    <t>correlation between CEO leadership and company profits</t>
  </si>
  <si>
    <t>r = .30</t>
  </si>
  <si>
    <t>r(41) = .27</t>
  </si>
  <si>
    <t>r = .27</t>
  </si>
  <si>
    <t>Increasing the power for the Rule and Ambady study is complicated because the key correlations are for aggregated ratings of CEOs. Thus, the study uses the CEOs as “subjects.” The actual participants (college undergraduates) are used to create an average rating of power (and other variables) for each CEO. Increasing the number of undergraduates would make those ratings more reliable, but it would not increase the sample size of the CEOs, which is the key for the power analysis. If we want to increase statistical power, we would have to add more CEOs, which would make the materials different from the original study. That study would not be a direct replication. Because the goal of the reproducibility project is to do direct replications, we decided not to add new pictures of CEOs. However, a replication with more pictures of CEOs from different companies would be an additional useful type of replication.</t>
  </si>
  <si>
    <t>https://osf.io/2bu9s/</t>
  </si>
  <si>
    <t>The original authors didn't have the scale anchor wordings for a few control variables. That's a minor difference and unlikely to change the effect.</t>
  </si>
  <si>
    <t>simple correlation</t>
  </si>
  <si>
    <t>Selective exposure and information quantity: How different information quantities moderate decision makers' preference for consistent and inconsistent information.</t>
  </si>
  <si>
    <t>P Fischer, S Schulz-Hardt, D Frey</t>
  </si>
  <si>
    <t>231-44</t>
  </si>
  <si>
    <t>https://osf.io/v8vft/</t>
  </si>
  <si>
    <t>Adolescent, Adult, Choice Behavior, Decision Making, Female, Humans, Male, Mental Processes, Middle Aged</t>
  </si>
  <si>
    <t>Fischer</t>
  </si>
  <si>
    <t>University of Exeter</t>
  </si>
  <si>
    <t>Frey</t>
  </si>
  <si>
    <t>Ludwig-Maximilians University, Munich</t>
  </si>
  <si>
    <t>Ratliff</t>
  </si>
  <si>
    <t>University of Florida</t>
  </si>
  <si>
    <t>ratliff@ufl.edu</t>
  </si>
  <si>
    <t>X^2(1, N=52) = 13.18</t>
  </si>
  <si>
    <t>interaction between informaiton qulity and informaiton selection</t>
  </si>
  <si>
    <t>d = 1.1653</t>
  </si>
  <si>
    <t>Michelangelo Vianello and Jennifer Joy-Gaba</t>
  </si>
  <si>
    <t>X^2(1, N=150) = 7.10</t>
  </si>
  <si>
    <t>d = .8136</t>
  </si>
  <si>
    <t>Report includes a power analysis that was far off: I estimated that we'd need 430 participants to obtain 95% power. However, I then consulted with Sean Mackinnon and re-did the analysis G*Power based on his suggestion, coming up with the numbers we see here</t>
  </si>
  <si>
    <t>https://osf.io/bajxq/</t>
  </si>
  <si>
    <t>Different language, implementation online rather than in-lab</t>
  </si>
  <si>
    <t>2x2 chi square</t>
  </si>
  <si>
    <t>Self-regulation and selective exposure: The impact of depleted self-regulation resources on confirmatory information processing.</t>
  </si>
  <si>
    <t>P Fischer, T Greitemeyer, D Frey</t>
  </si>
  <si>
    <t>382-95</t>
  </si>
  <si>
    <t>https://osf.io/j8bpa/</t>
  </si>
  <si>
    <t>Adolescent, Adult, Cognition [physiology], Decision Making [physiology], Ego, Female, Humans, Internal-External Control, Male, Middle Aged, Motivation, Self Concept, Students [psychology]</t>
  </si>
  <si>
    <t>Galliani</t>
  </si>
  <si>
    <t>elisamaria.galliani@unipd.it</t>
  </si>
  <si>
    <t>F(2, 82) = 4.05</t>
  </si>
  <si>
    <t>reduced self regulation resources are associated with increased biases in confirmatory information processing</t>
  </si>
  <si>
    <t>η_p^2 =.09</t>
  </si>
  <si>
    <t>Michelangelo Vianello</t>
  </si>
  <si>
    <t>F(2, 137) = 1.99</t>
  </si>
  <si>
    <t>η2 = .03</t>
  </si>
  <si>
    <t>https://osf.io/7htc9/</t>
  </si>
  <si>
    <t>Italian sample vs German sample (original study)</t>
  </si>
  <si>
    <t>one way ANOVA</t>
  </si>
  <si>
    <t>The space between us: Stereotype threat and distance in interracial contexts.</t>
  </si>
  <si>
    <t>PA Goff, CM Steele, PG Davies</t>
  </si>
  <si>
    <t>91-107</t>
  </si>
  <si>
    <t>https://osf.io/abxcj/</t>
  </si>
  <si>
    <t>African Americans, Analysis of Variance, European Continental Ancestry Group [psychology], Humans, Male, Prejudice, Social Distance, Stereotyping, United States</t>
  </si>
  <si>
    <t>Goff</t>
  </si>
  <si>
    <t>Pennsylvania State University</t>
  </si>
  <si>
    <t>Steele</t>
  </si>
  <si>
    <t>Kelso</t>
  </si>
  <si>
    <t>Adams State University</t>
  </si>
  <si>
    <t>Extreme opportunity for lack of diligence to affect the results</t>
  </si>
  <si>
    <t>kakelso@adams.edu</t>
  </si>
  <si>
    <t>F(1, 51) = 9.46</t>
  </si>
  <si>
    <t>interaction between conversation type and learning condition</t>
  </si>
  <si>
    <t>Bethany Lassetter</t>
  </si>
  <si>
    <t>F(1, 47)= .008</t>
  </si>
  <si>
    <t>https://osf.io/xfj5w/</t>
  </si>
  <si>
    <t>Not yet human: Implicit knowledge, historical dehumanization, and contemporary consequences.</t>
  </si>
  <si>
    <t>PA Goff, JL Eberhardt, MJ Williams, MC Jackson</t>
  </si>
  <si>
    <t>292-306</t>
  </si>
  <si>
    <t>Adolescent, Adult, African Continental Ancestry Group [history], Civil Rights, Dehumanization, European Continental Ancestry Group, History, 19th Century, History, 20th Century, Humans, Male, Prejudice, Questionnaires, Stereotyping, United States</t>
  </si>
  <si>
    <t>F(1, 151) = 4.61</t>
  </si>
  <si>
    <t>controlling for number of mentions, are blacks mentioned in articles as being more apelike than whites</t>
  </si>
  <si>
    <t>η_p^2 = .03</t>
  </si>
  <si>
    <t>Sex differences in mate preferences revisited: Do people know what they initially desire in a romantic partner?</t>
  </si>
  <si>
    <t>PW Eastwick, EJ Finkel</t>
  </si>
  <si>
    <t>245-64</t>
  </si>
  <si>
    <t>https://osf.io/ng6cc/</t>
  </si>
  <si>
    <t>Adult, Choice Behavior, Empathy, Female, Humans, Love, Male, Marriage [psychology], Questionnaires, Sexual Behavior [psychology]</t>
  </si>
  <si>
    <t>Eastwick</t>
  </si>
  <si>
    <t>Northwestern University</t>
  </si>
  <si>
    <t>Finkel</t>
  </si>
  <si>
    <t>Selterman</t>
  </si>
  <si>
    <t>University of Maryland</t>
  </si>
  <si>
    <t>dylan.selterman@gmail.com</t>
  </si>
  <si>
    <t>t(26) = 0.72</t>
  </si>
  <si>
    <t>Meta-analytic summary of interaction effects in 14 multilevel models</t>
  </si>
  <si>
    <t>non-significant, 2-way interaction between gender (moderator) and earning prospects (X) in predicting romantic interest (Y)</t>
  </si>
  <si>
    <t>r = .04</t>
  </si>
  <si>
    <t>t(26) = 0.15</t>
  </si>
  <si>
    <t>r = .01</t>
  </si>
  <si>
    <t>Jack Arnal</t>
  </si>
  <si>
    <t>original test statistic was not reported and is calculated with the original data and replication's analyses; power calculations based on medium-small effect sie (r=.2); replication's power is a conservative estimate</t>
  </si>
  <si>
    <t>Faculty (non-tenure track) full-time lecturer</t>
  </si>
  <si>
    <t>a) We recruited participants with an incentive of extra credit in psychology courses; we could not offer monetary compensation as in the original design; b) We were constrained by technological capacities of internet servers at Maryland and therefore, instead of using a customized website for storing survey data and communication between participants, we used individualized Qualtrics surveys for pre and post-event follow ups. We also instructed participants to create anonymous emails for communication with potential partners in the study; c) Being that participants were allowed to sign up for events up until 24 hours in advance, they were given the pre-event survey to complete 1-4 days before the event rather than 6-13 days before the event as in the original study; d) The speed dating events were held in two spacious auxiliary rooms on the Maryland campus (ordinarily used for social events), with comfortable seating, lighting, and music, rather than an art gallery as in the original study (which was not available to us); e) One of the relationship initiation outcomes in the follow up surveys (“I am eager to get to know [name] better”) was dichotomous (“Yes/No”) in our study, but continuous on a 1-9 scale in the original study; f) Due to human error, one of the 4 items assessing the degree to which participants rated their ideal partners and dates/matches as “personable” was missing from our follow-up surveys. We do not believe that any of these differences are substantial.</t>
  </si>
  <si>
    <t>Nuestra culpa: Collective guilt and shame as predictors of reparation for historical wrongdoing.</t>
  </si>
  <si>
    <t>R Brown, R González, H Zagefka, J Manzi, S Cehajic</t>
  </si>
  <si>
    <t>75-90</t>
  </si>
  <si>
    <t>Adolescent, Chile, Cross-Sectional Studies, Female, Guilt, Homicide [psychology], Humans, Indians, South American, Longitudinal Studies, Male, Mass Behavior, Race Relations [psychology], Regression Analysis, Shame</t>
  </si>
  <si>
    <t>F_change = 21.04</t>
  </si>
  <si>
    <t>increase in variance explained</t>
  </si>
  <si>
    <t>after regressing reparation attitudes onto guilt and shame, does adding reputation management increase the variance explained?</t>
  </si>
  <si>
    <t>deltaR^2 = .065</t>
  </si>
  <si>
    <t>F_change</t>
  </si>
  <si>
    <t>All in the mind's eye? Anger rumination and reappraisal.</t>
  </si>
  <si>
    <t>RD Ray, FH Wilhelm, JJ Gross</t>
  </si>
  <si>
    <t>133-45</t>
  </si>
  <si>
    <t>Adolescent, Adult, Analysis of Variance, Anger [physiology], Emotions [physiology], Female, Humans, Mental Recall, Obsessive Behavior [physiopathology], Reaction Time, Social Perception, Sympathetic Nervous System [physiopathology], Thinking, United States</t>
  </si>
  <si>
    <t>Ray</t>
  </si>
  <si>
    <t>F(1, 105) = 12.53</t>
  </si>
  <si>
    <t>nested repeated measures ANOVA</t>
  </si>
  <si>
    <t>does rumination lead to more sympathetic nervous system activation than reappraisal?</t>
  </si>
  <si>
    <t>η_p^2 = .11</t>
  </si>
  <si>
    <t>Expect the unexpected: Failure to anticipate similarities leads to an intergroup forecasting error.</t>
  </si>
  <si>
    <t>RK Mallett, TD Wilson, DT Gilbert</t>
  </si>
  <si>
    <t>265-77</t>
  </si>
  <si>
    <t>Adolescent, Adult, Affect, Female, Forecasting, Humans, Interpersonal Relations, Male, Middle Aged, Social Perception</t>
  </si>
  <si>
    <t>Mallett</t>
  </si>
  <si>
    <t>F(1, 73) = 7.13</t>
  </si>
  <si>
    <t>2x2x2 between ANOVA</t>
  </si>
  <si>
    <t>do people underestimate the positivity of their interactions with outgroup members as compared to ingroup members?</t>
  </si>
  <si>
    <t>Balancing connectedness and self-protection goals in close relationships: A levels-of-processing perspective on risk regulation.</t>
  </si>
  <si>
    <t>SL Murray, JL Derrick, S Leder, JG Holmes</t>
  </si>
  <si>
    <t>429-59</t>
  </si>
  <si>
    <t>https://osf.io/cxmf6/</t>
  </si>
  <si>
    <t>Adolescent, Adult, Conflict (Psychology), Courtship [psychology], Female, Goals, Humans, Intention, Interpersonal Relations, Male, Models, Psychological, Questionnaires, Rejection (Psychology), Risk Reduction Behavior, Self Concept, Students [psychology], Trust [psychology]</t>
  </si>
  <si>
    <t>Murray</t>
  </si>
  <si>
    <t>University at Buffalo, The State University of New York</t>
  </si>
  <si>
    <t>Holmes</t>
  </si>
  <si>
    <t>Sinclair</t>
  </si>
  <si>
    <t>Mississippi State University</t>
  </si>
  <si>
    <t>colleen.sinclair@ssrc.msstate.edu</t>
  </si>
  <si>
    <t>t(83) = 3.05</t>
  </si>
  <si>
    <t>hierarchical regression analyses</t>
  </si>
  <si>
    <t>Whether or not partner's criticisms will hurt more when approach goals are activated, motivating low self-esteem people to distance themselves from support situations.</t>
  </si>
  <si>
    <t>sr^2 = .07</t>
  </si>
  <si>
    <t>t(68) = -1.124</t>
  </si>
  <si>
    <t>beta = -.231</t>
  </si>
  <si>
    <t>We recruited couples from the community in addition to the university and thus paid some participants instead of just awarding credit. However, the overwhelming majority of our participants were still students. Plus, per the recommendation of the committee we took out the avoidant priming condition. Otherwise, we used the same materials as were provided but for one exception where we added a scale because when we were going through the script at the end the script said to tell the participant assigned to the video condition that we had an extra measure for them to complete, as we couldn't determine what that extra measure was in the materials we included a rejection sensitivity scale. There was a single-item that asked how many faults they thought their partner listed, but this was just at the end of the post-manipulation survey and so was administered in conjunction with those materials. We added an item to the note coding scheme because we had a decent number of couple members simply volunteer to take their partner's place for the video that we added it to coding but that would not have affected administration.</t>
  </si>
  <si>
    <t>Self-handicapping, excuse making, and counterfactual thinking: Consequences for self-esteem and future motivation.</t>
  </si>
  <si>
    <t>SM McCrea</t>
  </si>
  <si>
    <t>274-92</t>
  </si>
  <si>
    <t>https://osf.io/mua6d/</t>
  </si>
  <si>
    <t>Affect, Decision Making, Defense Mechanisms, Female, Humans, Internal-External Control, Male, Motivation, Self Concept, Social Responsibility, Thinking</t>
  </si>
  <si>
    <t>McCrea</t>
  </si>
  <si>
    <t>University of Konstanz</t>
  </si>
  <si>
    <t>t(26) = 1.87</t>
  </si>
  <si>
    <t>do participants in the control condition outperform those in the handicap related condition?</t>
  </si>
  <si>
    <t>d = .736</t>
  </si>
  <si>
    <t>calhounsauls@gmail.com</t>
  </si>
  <si>
    <t>t(59)=2.325</t>
  </si>
  <si>
    <t>d = .197</t>
  </si>
  <si>
    <t>https://osf.io/7pdh8/</t>
  </si>
  <si>
    <t>Sample difference. Original conducted in Germany. Replication conducted in small town Ohio.</t>
  </si>
  <si>
    <t>independent samples t test</t>
  </si>
  <si>
    <t>Interindividual-intergroup discontinuity in the domain of correspondent outcomes: the roles of relativistic concern, perceived categorization, and the doctrine of mutual assured destruction.</t>
  </si>
  <si>
    <t>ST Wolf, CA Insko, JL Kirchner, T Wildschut</t>
  </si>
  <si>
    <t>479-94</t>
  </si>
  <si>
    <t>https://osf.io/sgd4c/</t>
  </si>
  <si>
    <t>Choice Behavior [physiology], Competitive Behavior [physiology], Conflict (Psychology), Cooperative Behavior, Female, Group Processes, Humans, Individuality, Interpersonal Relations, Male, Motivation, Social Perception, Students [psychology]</t>
  </si>
  <si>
    <t>Wolf</t>
  </si>
  <si>
    <t>Insko</t>
  </si>
  <si>
    <t>Loureiro</t>
  </si>
  <si>
    <t>dugas.michelle@gmail.com, darrenl123-@hotmail.com</t>
  </si>
  <si>
    <t>dugas.michelle@gmail.com</t>
  </si>
  <si>
    <t>F(1, 33) = 6.12</t>
  </si>
  <si>
    <t>Whether or not the discontinuity effect would exist when payoffs for mutual competition were moderately low (low PC-JC) and disappear when the payoffs for mutual competition were extremely low (high PC-JC)</t>
  </si>
  <si>
    <t>d = .86</t>
  </si>
  <si>
    <t>Amanda Lapka</t>
  </si>
  <si>
    <t>First author did not respond to inquiries about original materials, but the fourth author provided a set of generic materials that formed the basis of the target study and could be easily adapted to our needs.</t>
  </si>
  <si>
    <t>Michelle Dugas</t>
  </si>
  <si>
    <t>Placing the face in context: Cultural differences in the perception of facial emotion.</t>
  </si>
  <si>
    <t>T Masuda, PC Ellsworth, B Mesquita, J Leu, S Tanida, E Van de Veerdonk</t>
  </si>
  <si>
    <t>365-81</t>
  </si>
  <si>
    <t>Attention [physiology], Cultural Diversity, Emotions [physiology], Eye Movements [physiology], Facial Expression, Female, Humans, Japan, Judgment [physiology], Male, Social Perception, Students [psychology], United States</t>
  </si>
  <si>
    <t>Masuda</t>
  </si>
  <si>
    <t>F(1, 47) = 9.72</t>
  </si>
  <si>
    <t>2x3 ANOVA</t>
  </si>
  <si>
    <t>do Japanese look more at surrounding context than westerners?</t>
  </si>
  <si>
    <t>Social identity contingencies: How diversity cues signal threat or safety for African Americans in mainstream institutions.</t>
  </si>
  <si>
    <t>V Purdie-Vaughns, CM Steele, PG Davies, R Ditlmann, JR Crosby</t>
  </si>
  <si>
    <t>615-30</t>
  </si>
  <si>
    <t>https://osf.io/etg7c/</t>
  </si>
  <si>
    <t>Adolescent, Adult, African Continental Ancestry Group [psychology], Cues, Cultural Diversity, Female, Hierarchy, Social, Humans, Judgment, Male, Organizational Culture, Prejudice, Rejection (Psychology), Social Identification, Social Values, Stereotyping, Trust</t>
  </si>
  <si>
    <t>Purdie-Vaughns</t>
  </si>
  <si>
    <t>Yale</t>
  </si>
  <si>
    <t>UVA Wise</t>
  </si>
  <si>
    <t>kes7z@virginia.edu</t>
  </si>
  <si>
    <t>F(1, 73) = 12.19</t>
  </si>
  <si>
    <t>Whether or not a high fairness cue would reduce expectations of threatening identity contingencies and restore trust for African American professionals but not for White professionals.</t>
  </si>
  <si>
    <t>η_p^2 = .1431</t>
  </si>
  <si>
    <t>F(1,1486)=2.03</t>
  </si>
  <si>
    <t>https://osf.io/5i8tu/</t>
  </si>
  <si>
    <t>online versus in person implementation</t>
  </si>
  <si>
    <t>Least squares ANOVA</t>
  </si>
  <si>
    <t>Conceptualizing and assessing self-enhancement bias: A componential approach</t>
  </si>
  <si>
    <t>VS Kwan, OP John, RW Robins, LL Kuang</t>
  </si>
  <si>
    <t>1062-77</t>
  </si>
  <si>
    <t>Adult, Female, Humans, Male, Mental Health, Self Concept, Social Adjustment, Social Desirability</t>
  </si>
  <si>
    <t>Kwan</t>
  </si>
  <si>
    <t>r = .91</t>
  </si>
  <si>
    <t>controlling for target effect, is social comparison index correlated with SRM index?</t>
  </si>
  <si>
    <t>How attributional ambiguity shapes physiological and emotional responses to social rejection and acceptance.</t>
  </si>
  <si>
    <t>WB Mendes, B Major, S McCoy, J Blascovich</t>
  </si>
  <si>
    <t>278-91</t>
  </si>
  <si>
    <t>Adult, Affect, Discrimination (Psychology), Female, Heart Rate, Humans, Male, Rejection (Psychology), Social Behavior, Social Desirability</t>
  </si>
  <si>
    <t>Mendes</t>
  </si>
  <si>
    <t>F(1, 102) = 6.43</t>
  </si>
  <si>
    <t>participant x evaluator race interaction for CO</t>
  </si>
  <si>
    <t>Mr. Grimace or Ms. Smile</t>
  </si>
  <si>
    <t>A Santos, C Rondan, DB Rosset, D Da Fonseca, C Deruelle</t>
  </si>
  <si>
    <t>PS</t>
  </si>
  <si>
    <t>70-6</t>
  </si>
  <si>
    <t>Adolescent, Adult, Asperger Syndrome [diagnosis], Attention, Autistic Disorder [diagnosis], Discrimination Learning, Emotions, Facial Expression, Female, Humans, Male, Middle Aged, Pattern Recognition, Visual</t>
  </si>
  <si>
    <t>Santos</t>
  </si>
  <si>
    <t>F(1, 40) = 11.3</t>
  </si>
  <si>
    <t>Group x Task interaction for high pass choices</t>
  </si>
  <si>
    <t>Happiness is a personal (ity) thing</t>
  </si>
  <si>
    <t>A Weiss, TC Bates, M Luciano</t>
  </si>
  <si>
    <t>205-10</t>
  </si>
  <si>
    <t>Adult, Female, Happiness, Health Surveys, Humans, Individuality, Male, Middle Aged, Models, Genetic, Personality [genetics], Personality Inventory [statistics &amp; numerical data], Phenotype, Psychometrics, Quality of Life [psychology], Statistics as Topic, Twins [genetics]</t>
  </si>
  <si>
    <t>Weiss</t>
  </si>
  <si>
    <t>deltaX^2(14) = 19.99</t>
  </si>
  <si>
    <t>five factor model</t>
  </si>
  <si>
    <t>change in model fit</t>
  </si>
  <si>
    <t>can subjective well being be modeled without genetic influences specific to subjective well being?</t>
  </si>
  <si>
    <t>the authors expected this change in model fit to be insignificant—this would confirm their hypothesis. they report p &gt; .05</t>
  </si>
  <si>
    <t>DeltaChi2</t>
  </si>
  <si>
    <t>The negative consequences of threat: A functional magnetic resonance imaging investigation of the neural mechanisms underlying women's underperformance in math</t>
  </si>
  <si>
    <t>AC Krendl, JA Richeson, WM Kelley, TF Heatherton</t>
  </si>
  <si>
    <t>168-75</t>
  </si>
  <si>
    <t>Adult, Affect, Fear, Female, Gyrus Cinguli [anatomy &amp; histology], Humans, Magnetic Resonance Imaging, Mathematics, Prefrontal Cortex [anatomy &amp; histology], Reaction Time</t>
  </si>
  <si>
    <t>Krendl</t>
  </si>
  <si>
    <t>t(13) = 5.64</t>
  </si>
  <si>
    <t>threatened, but not control Ps, recruit heightened vACC activation over time</t>
  </si>
  <si>
    <t>Why it pays to get inside the head of your opponent</t>
  </si>
  <si>
    <t>AD Galinsky, WW Maddux, D Gilin, JB White</t>
  </si>
  <si>
    <t>378-84</t>
  </si>
  <si>
    <t>Adult, Cognition, Empathy, Female, Humans, Male, Negotiating, Social Perception</t>
  </si>
  <si>
    <t>Galinsky</t>
  </si>
  <si>
    <t>F(2, 72) = 4.51</t>
  </si>
  <si>
    <t>Whether or not social competencies affect the amount of both joint (i.e., dyad-level) and individual gain, specifically whether perspective taking would be more effective than empathy both in creating value and in claiming more of that increased value.</t>
  </si>
  <si>
    <t>Effects of fluency on psychological distance and mental construal (or why New York is a large city, but New York is a civilized jungle).</t>
  </si>
  <si>
    <t>AL Alter, DM Oppenheimer</t>
  </si>
  <si>
    <t>161-7</t>
  </si>
  <si>
    <t>https://osf.io/kegmc/</t>
  </si>
  <si>
    <t>Adult, Distance Perception, Environment, Female, Humans, Male, Perception, Questionnaires, Visual Perception</t>
  </si>
  <si>
    <t>Alter</t>
  </si>
  <si>
    <t>Princeton</t>
  </si>
  <si>
    <t>Oppenheimer</t>
  </si>
  <si>
    <t>Foster</t>
  </si>
  <si>
    <t>University of South Alabama</t>
  </si>
  <si>
    <t>foster@southalabama.edu</t>
  </si>
  <si>
    <t>Joshua D Foster</t>
  </si>
  <si>
    <t>X^2(1, N=236) = 3.83</t>
  </si>
  <si>
    <t>effect of priming on description preference</t>
  </si>
  <si>
    <t>phi = .13</t>
  </si>
  <si>
    <t>Mark Yates</t>
  </si>
  <si>
    <t>X^2(1, N = 1146) = .387</t>
  </si>
  <si>
    <t>Phi = .02</t>
  </si>
  <si>
    <t>https://osf.io/5axfe/</t>
  </si>
  <si>
    <t>Replication was conducted online whereas original study was conducted in person. However, in-person component of original study simply involved handing out paper-pencil survey to participants.</t>
  </si>
  <si>
    <t>Night and day, you are the one: on circadian mismatches and the transference effect in social perception.</t>
  </si>
  <si>
    <t>AW Kruglanski, A Pierro</t>
  </si>
  <si>
    <t>296-301</t>
  </si>
  <si>
    <t>https://osf.io/4bv5f/</t>
  </si>
  <si>
    <t>Adolescent, Adult, Arousal, Character, Circadian Rhythm, Female, Humans, Individuality, Interpersonal Relations, Judgment, Male, Mental Recall, Social Perception, Transference (Psychology), Wakefulness</t>
  </si>
  <si>
    <t>Kruglanski</t>
  </si>
  <si>
    <t>McElroy</t>
  </si>
  <si>
    <t>toddmcelroyfgcu@gmail.com</t>
  </si>
  <si>
    <t>F(1, 38) = 9.47</t>
  </si>
  <si>
    <t>is there an interaction between similarity condition and circadian matching?</t>
  </si>
  <si>
    <t>η_p^2 = .199</t>
  </si>
  <si>
    <t>More than meets the eye: the role of language in binding and maintaining feature conjunctions.</t>
  </si>
  <si>
    <t>B Dessalegn, B Landau</t>
  </si>
  <si>
    <t>189-95</t>
  </si>
  <si>
    <t>https://osf.io/iajp5/</t>
  </si>
  <si>
    <t>Child, Preschool, Cognition, Cues, Female, Humans, Language, Male</t>
  </si>
  <si>
    <t>Dessalegn</t>
  </si>
  <si>
    <t>Johns Hopkins</t>
  </si>
  <si>
    <t>Landau</t>
  </si>
  <si>
    <t>Fitneva</t>
  </si>
  <si>
    <t>Queens University</t>
  </si>
  <si>
    <t>fitneva@queensu.ca</t>
  </si>
  <si>
    <t>F(1, 34) = 5.8</t>
  </si>
  <si>
    <t>directional language (e.g., to the left) helps children bind color and shape information to a greater extent than relational language alone ( e.g., next to)</t>
  </si>
  <si>
    <t>d = 0.82</t>
  </si>
  <si>
    <t>jkhartshorne@gmail.com</t>
  </si>
  <si>
    <t>t(45) = 1.534</t>
  </si>
  <si>
    <t>d = .48</t>
  </si>
  <si>
    <t>https://osf.io/qmupg/</t>
  </si>
  <si>
    <t>none</t>
  </si>
  <si>
    <t>2 independent group t-test</t>
  </si>
  <si>
    <t>Nonconscious goal pursuit in novel environments: The case of implicit learning.</t>
  </si>
  <si>
    <t>B Eitam, RR Hassin, Y Schul</t>
  </si>
  <si>
    <t>261-7</t>
  </si>
  <si>
    <t>https://osf.io/edcr7/</t>
  </si>
  <si>
    <t>Achievement, Awareness, Cues, Goals, Humans, Mental Recall, Motivation, Orientation, Pattern Recognition, Visual, Problem Solving, Reaction Time, Serial Learning, Social Environment, Unconscious (Psychology), Verbal Learning</t>
  </si>
  <si>
    <t>Eitam</t>
  </si>
  <si>
    <t>The Hebrew University</t>
  </si>
  <si>
    <t>Hassin</t>
  </si>
  <si>
    <t>Prenoveau</t>
  </si>
  <si>
    <t>Loyola University Maryland</t>
  </si>
  <si>
    <t>Kirkhart</t>
  </si>
  <si>
    <t>jmprenoveau@loyola.edu, mkirkhart@loyola.edu</t>
  </si>
  <si>
    <t>jmprenoveau@loyola.edu</t>
  </si>
  <si>
    <t>t(84) = 2.09</t>
  </si>
  <si>
    <t>prep = .92</t>
  </si>
  <si>
    <t>do primed participants learn more than control participants?</t>
  </si>
  <si>
    <t>Frank A. Bosco, Gustav Nilsonne, Michael Penuliar</t>
  </si>
  <si>
    <t>t(156) = 1.318</t>
  </si>
  <si>
    <t>d = -0.21</t>
  </si>
  <si>
    <t>Anna Fedor</t>
  </si>
  <si>
    <t>https://osf.io/bvgyq/</t>
  </si>
  <si>
    <t>The most glaring difference between the original study and the replication study – that may have been a factor in the failure to replicate the primary finding of the original study – was culture. The original study was conducted in Israel with participants from that country and with stimulus materials presented in Hebrew – probably the participants’ native language. Although the replication authors used a translator fluent in both Hebrew and English languages, these linguistic and cultural differences are still potentially significant factors in moderating the results of this replication study. Even though every effort was made to assure equivalency between the original Hebrew words and the English words used in the replication, it is still possible that the cultural meaning of the achievement words was more profound in the context of the Hebrew language in the Israeli culture relative to the English language in the American culture. Similarly, although participants in both studies were enrolled in an institution of higher learning, the sample from the original study was somewhat older (M = 23.9 years) than the participants in the replication study (M = 19.65, SD = 1.1). In addition, the proportion of female participants was higher in the replication study (74.8% vs. 60.5%). Although implicit learning and priming are typically less affected by demographic variables, such as age and gender, it is possible that the cultural differences described above and these other demographic variables together could be important moderating factors that affected the failure to replicate the primary finding from the original study. For example, given that all participants were students in an institution of higher learning, being older, and possibly more mature and/or focused, the participants in the original study may have been more affected by the priming condition than those in the replication study.</t>
  </si>
  <si>
    <t>Clinical</t>
  </si>
  <si>
    <t>prep</t>
  </si>
  <si>
    <t>Independent samples t-test</t>
  </si>
  <si>
    <t>Talking about walking: Biomechanics and the Language of Locomotion</t>
  </si>
  <si>
    <t>BC Malt, S Gennari, M Imai, E Ameel, N Tsuda, A Majid</t>
  </si>
  <si>
    <t>232-40</t>
  </si>
  <si>
    <t>Adult, Cross-Cultural Comparison, Exercise Test, Female, Humans, Judgment, Language, Male, Psycholinguistics, Running [psychology], Semantics, Walking [psychology]</t>
  </si>
  <si>
    <t>Malt</t>
  </si>
  <si>
    <t>r = .99</t>
  </si>
  <si>
    <t>do typicality judgments show that the gait term "walk" shares goodness-of-example gradients?</t>
  </si>
  <si>
    <t>Stored word sequences in language learning</t>
  </si>
  <si>
    <t>C Bannard, D Matthews</t>
  </si>
  <si>
    <t>241-8</t>
  </si>
  <si>
    <t>Attention, Child, Preschool, Female, Generalization (Psychology), Humans, Language Development, Male, Mental Recall, Reaction Time, Retention (Psychology), Semantics, Serial Learning, Speech Perception</t>
  </si>
  <si>
    <t>Bannard</t>
  </si>
  <si>
    <t>Max Planck Institute for Evolutionary Anthropology</t>
  </si>
  <si>
    <t>Matthews</t>
  </si>
  <si>
    <t>Max Planck Child Study Centre,
School of Psychological Sciences, University of Manchester</t>
  </si>
  <si>
    <t>t(19) = 1.923</t>
  </si>
  <si>
    <t>paired sample t test</t>
  </si>
  <si>
    <t>trend</t>
  </si>
  <si>
    <t>Whether or not children would more easily and accurately repeat high-frequency than low-frequency stimuli pair combinations.</t>
  </si>
  <si>
    <t xml:space="preserve">η_p^2 = 0.156 </t>
  </si>
  <si>
    <t>Perceptual mechanisms that characterize gender differences in decoding women's sexual intent</t>
  </si>
  <si>
    <t>C Farris, TA Treat, RJ Viken, RM McFall</t>
  </si>
  <si>
    <t>348-54</t>
  </si>
  <si>
    <t>https://osf.io/7dyp5/</t>
  </si>
  <si>
    <t>Adult, Decision Making, Female, Humans, Intention, Male, Models, Psychological, Pilot Projects, Sex Factors, Sexual Behavior, Social Perception</t>
  </si>
  <si>
    <t>Farris</t>
  </si>
  <si>
    <t>McFall</t>
  </si>
  <si>
    <t>Attwood</t>
  </si>
  <si>
    <t>Bristol University</t>
  </si>
  <si>
    <t>Munafo</t>
  </si>
  <si>
    <t>Marcus.Munafo@bristol.ac.uk, Angela Attwood &lt;Angela.Attwood@bristol.ac.uk&gt;</t>
  </si>
  <si>
    <t>F(1, 278) = 123.38</t>
  </si>
  <si>
    <t>general linear model</t>
  </si>
  <si>
    <t>are men as sensitive as women to the difference between friendliness and sexual interest?</t>
  </si>
  <si>
    <t>η_p^2 = .326</t>
  </si>
  <si>
    <t>F(1, 142) = 1.19</t>
  </si>
  <si>
    <t>η_p^2 = 0.008</t>
  </si>
  <si>
    <t>lcramblet@adams.edu</t>
  </si>
  <si>
    <t>https://osf.io/ihcrs/</t>
  </si>
  <si>
    <t>Studies were collected at different geographical locations (US and UK). This may be important as the outcome is a social variable. It may be noteworthy that the data were also in a different range to the original study. The calculation method was verified directly with the authors, so we do not think this is due to inaccuracies in the sensitivity calculation.</t>
  </si>
  <si>
    <t>Biological Psychology / Psychopharmacology</t>
  </si>
  <si>
    <t>Precision of the anchor influences the amount of adjustment.</t>
  </si>
  <si>
    <t>C Janiszewski, D Uy</t>
  </si>
  <si>
    <t>121-7</t>
  </si>
  <si>
    <t>https://osf.io/aaudl/</t>
  </si>
  <si>
    <t>Humans, Judgment, Mathematics</t>
  </si>
  <si>
    <t>Janiszewski</t>
  </si>
  <si>
    <t>Chandler</t>
  </si>
  <si>
    <t>University of Michigan</t>
  </si>
  <si>
    <t>jjchandl@umich.edu</t>
  </si>
  <si>
    <t>jjchandl@princeton.edu</t>
  </si>
  <si>
    <t>F(1, 55) = 6.88</t>
  </si>
  <si>
    <t>prep = .947</t>
  </si>
  <si>
    <t>effect of anchor precision</t>
  </si>
  <si>
    <t>ω2 = .02</t>
  </si>
  <si>
    <t>Colin Smith</t>
  </si>
  <si>
    <t>F(1,116) = 6.28</t>
  </si>
  <si>
    <t>n_p^2 = .05</t>
  </si>
  <si>
    <t>Power calculations assume a correlation of r = .5 between repeated measures; Data had already been collected when requirement to get original authors assessment was added.</t>
  </si>
  <si>
    <t>https://osf.io/39qni/</t>
  </si>
  <si>
    <t>Private sector researcher</t>
  </si>
  <si>
    <t>Data was collected in a dining hall, participants may have been distracted.</t>
  </si>
  <si>
    <t>Action dynamics reveal parallel competition in decision making</t>
  </si>
  <si>
    <t>C McKinstry, R Dale, MJ Spivey</t>
  </si>
  <si>
    <t>22-4</t>
  </si>
  <si>
    <t>https://osf.io/d0n81/</t>
  </si>
  <si>
    <t>Adolescent, Adult, Attention, Choice Behavior, Conflict (Psychology), Decision Making, Female, Humans, Male, Psychomotor Performance, Reaction Time, Set (Psychology), Thinking</t>
  </si>
  <si>
    <t>McKinstry</t>
  </si>
  <si>
    <t>University of Memphis</t>
  </si>
  <si>
    <t>Spivey</t>
  </si>
  <si>
    <t>Feather</t>
  </si>
  <si>
    <t>Decision Making</t>
  </si>
  <si>
    <t>Saxe &amp; Jenelle Feather</t>
  </si>
  <si>
    <t>F(1, 9) = 8.7</t>
  </si>
  <si>
    <t>whether or not the sample entropy is higher for middle truth values than for truth values on the extreme ends (high or low)</t>
  </si>
  <si>
    <t>r = -0.7</t>
  </si>
  <si>
    <t>F(1, 9) = 11.6</t>
  </si>
  <si>
    <t>r = -0.75</t>
  </si>
  <si>
    <t>power cannot be calculated</t>
  </si>
  <si>
    <t>I don't think there were relevant methodological differences.</t>
  </si>
  <si>
    <t>Prescribed optimism: Is it right to be wrong about the future?</t>
  </si>
  <si>
    <t>DA Armor, C Massey, AM Sackett</t>
  </si>
  <si>
    <t>329-31</t>
  </si>
  <si>
    <t>https://osf.io/qlzap/</t>
  </si>
  <si>
    <t>Affect, Attitude, Coercion, Forecasting, Humans, Time Perception</t>
  </si>
  <si>
    <t>Armor</t>
  </si>
  <si>
    <t>San Diego State University</t>
  </si>
  <si>
    <t>Massey</t>
  </si>
  <si>
    <t>van 't Veer</t>
  </si>
  <si>
    <t>Brandt</t>
  </si>
  <si>
    <t>lassette@uoregon.edu; m.j.brandt@tilburguniversity.edu</t>
  </si>
  <si>
    <t>t(124) =10.36</t>
  </si>
  <si>
    <t>prep &gt; .99</t>
  </si>
  <si>
    <t>single sample t-test</t>
  </si>
  <si>
    <t>what kind of predictions (accurate, optimistic, pessimistic) people recommend to make</t>
  </si>
  <si>
    <t>d =.93</t>
  </si>
  <si>
    <t>t(175) = 15.64</t>
  </si>
  <si>
    <t>d = 1.18</t>
  </si>
  <si>
    <t>Original paper reports 127 participants - because df = 124, replicators assumed that a participant was excluded due to missing data. N was changed to reflect 126 participants in the original study.</t>
  </si>
  <si>
    <t>https://osf.io/esa3j/</t>
  </si>
  <si>
    <t>Some data were collected in the Netherlands</t>
  </si>
  <si>
    <t>prep &gt;</t>
  </si>
  <si>
    <t>one sample t test</t>
  </si>
  <si>
    <t>Age-related changes in the episodic simulation of future events</t>
  </si>
  <si>
    <t>DR Addis, AT Wong, DL Schacter</t>
  </si>
  <si>
    <t>33-41</t>
  </si>
  <si>
    <t>https://osf.io/yaeu7/</t>
  </si>
  <si>
    <t>Adult, Aged, Aging [psychology], Female, Humans, Imagination, Life Change Events, Male, Mental Recall, Middle Aged, Neuropsychological Tests, Word Association Tests</t>
  </si>
  <si>
    <t>Addis</t>
  </si>
  <si>
    <t>Schacter</t>
  </si>
  <si>
    <t>Vasquez</t>
  </si>
  <si>
    <t>University of the Republic, Uruguay</t>
  </si>
  <si>
    <t>avasquez@psico.edu.uy</t>
  </si>
  <si>
    <t>F(1,30) = 14.49</t>
  </si>
  <si>
    <t>prep = .99</t>
  </si>
  <si>
    <t>Whether or not older adults would exhibit reduced episodic specificity in their simulations of future events, compared with young adults.</t>
  </si>
  <si>
    <t>η_p^2= 0.326</t>
  </si>
  <si>
    <t>F (1,30) = 22.27</t>
  </si>
  <si>
    <t>η_p^2= 0.426</t>
  </si>
  <si>
    <t>https://osf.io/gfn65/</t>
  </si>
  <si>
    <t>- language of participants (suggested by authors). Our interviews were done in spanish (vs english of original study - we found in the pilot interviews that participants found too vague the instruction to talk about "next weeks", maybe due to semantic differences (i.e. it could range from yesterday/tomorrow to three months from present), We reasoned that fact could harm the interpretation of results and that could produce a difference with time distance of events generated by participants in the original study, so we specified in the instructions for the near future/past events conditions, a period of two week from the present, although we admited answers within a one-month period.</t>
  </si>
  <si>
    <t>Preschoolers' perspective taking in word learning: do they blindly follow eye gaze?</t>
  </si>
  <si>
    <t>E Nurmsoo, P Bloom</t>
  </si>
  <si>
    <t>211-5</t>
  </si>
  <si>
    <t>https://osf.io/aczvt/</t>
  </si>
  <si>
    <t>Attention, Child, Preschool, Comprehension, Female, Humans, Language Development, Male, Personal Construct Theory, Semantics, Verbal Learning, Visual Perception</t>
  </si>
  <si>
    <t>Nurmsoo</t>
  </si>
  <si>
    <t>Bloom</t>
  </si>
  <si>
    <t>t(31) = 3.23</t>
  </si>
  <si>
    <t>prep = .97</t>
  </si>
  <si>
    <t>do older children correctly select the hidden object at above chance levels for where trials</t>
  </si>
  <si>
    <t>d = .571</t>
  </si>
  <si>
    <t>Liz Gilbert</t>
  </si>
  <si>
    <t>t(7) = -1.426</t>
  </si>
  <si>
    <t>d = .286</t>
  </si>
  <si>
    <t>https://osf.io/ewtn6/</t>
  </si>
  <si>
    <t>Participant demographics (gender split and mean age) may differ slightly from original sample. There are no other known differences from the original study.</t>
  </si>
  <si>
    <t>Measuring the crowd within: Probabilistic representations within individuals.</t>
  </si>
  <si>
    <t>E Vul, H Pashler</t>
  </si>
  <si>
    <t>645-7</t>
  </si>
  <si>
    <t>https://osf.io/ivfu6/</t>
  </si>
  <si>
    <t>Crowding, Humans, Models, Statistical</t>
  </si>
  <si>
    <t>Vul</t>
  </si>
  <si>
    <t>Pashler</t>
  </si>
  <si>
    <t>UC San Diego</t>
  </si>
  <si>
    <t>Steegen</t>
  </si>
  <si>
    <t>University of Leuven</t>
  </si>
  <si>
    <t>Vanpaemel</t>
  </si>
  <si>
    <t>Wolf.Vanpaemel@ppw.kuleuven.be</t>
  </si>
  <si>
    <t>t(172) = 3.94</t>
  </si>
  <si>
    <t>does the average of two guesses show less error than their first guess does when the second guess is made 3 weeks later?</t>
  </si>
  <si>
    <t>d = 0.47</t>
  </si>
  <si>
    <t>t(139) = 4.02</t>
  </si>
  <si>
    <t>d = .34</t>
  </si>
  <si>
    <t>Edward Vul</t>
  </si>
  <si>
    <t>https://osf.io/8twa9/</t>
  </si>
  <si>
    <t>Our subject pool of undergraduate students is probably less diverse than the internet-based subject pool used in the original study with respect to variables such as age, ethnicity and educational level.</t>
  </si>
  <si>
    <t>dependent t-test</t>
  </si>
  <si>
    <t>Temporal selection is suppressed, delayed, and diffused during the attentional blink.</t>
  </si>
  <si>
    <t>E Vul, M Nieuwenstein, N Kanwisher</t>
  </si>
  <si>
    <t>55-61</t>
  </si>
  <si>
    <t>https://osf.io/rzjvn/</t>
  </si>
  <si>
    <t>Adolescent, Adult, Attentional Blink, Cues, Female, Humans, Inhibition (Psychology), Male, Pattern Recognition, Visual, Probability, Reaction Time, Serial Learning, Time Perception</t>
  </si>
  <si>
    <t>Kanwisher</t>
  </si>
  <si>
    <t>Barnett-Cowan</t>
  </si>
  <si>
    <t>mbc@uwaterloo.ca</t>
  </si>
  <si>
    <t>F(18, 660) = 16.31</t>
  </si>
  <si>
    <t>&lt;.00001</t>
  </si>
  <si>
    <t>whether or not attentional selection is a) suppressed (efficiacy), b) delayed (latency) and c) diffused (precision) in time during the attentional blink as demonstrated by a significiant three way interaction between SOA, measure, and target</t>
  </si>
  <si>
    <t>η_p^2 = .308</t>
  </si>
  <si>
    <t>Daniël Lakens</t>
  </si>
  <si>
    <t>F(18, 660) = 12.98</t>
  </si>
  <si>
    <t>η^2 = .261</t>
  </si>
  <si>
    <t>Author has responded and sent all relevant materials. Original computer hardware has been sourced. Effect size not originally reported by the authors. All effects are at p &lt; .0001 with n=12</t>
  </si>
  <si>
    <t>https://osf.io/2mcdv/</t>
  </si>
  <si>
    <t>The original description of the experiment used a computer monitor which required a frame rate of 150Hz with a resolution of 1024 x 768. This was not possible to achieve using the same monitor. It was therefore decided in consultation with the original authors to run the experiment at 150Hz with a resolution of 800 x 600. In principle this change in resolution and corresponding change in the visual angle of the stimulus should not make a difference based on claims in the original article or subsequent published research on the conditions for obtaining the effect. Both the original authors and the OSF reviewer agreed with this assessment.</t>
  </si>
  <si>
    <t>Toward a physiology of dual-process reasoning and judgment: lemonade, willpower, and expensive rule-based analysis.</t>
  </si>
  <si>
    <t>EJ Masicampo, RF Baumeister</t>
  </si>
  <si>
    <t>255-60</t>
  </si>
  <si>
    <t>https://osf.io/3h29d/</t>
  </si>
  <si>
    <t>Adult, Association, Attention [physiology], Beverages, Blood Glucose [metabolism], Brain [physiology], Female, Humans, Inhibition (Psychology), Interpersonal Relations, Intuition [physiology], Judgment [physiology], Logic, Male, Motivation, Physical Exertion [physiology], Problem Solving [physiology], Set (Psychology)</t>
  </si>
  <si>
    <t>Masicampo</t>
  </si>
  <si>
    <t>Osborne</t>
  </si>
  <si>
    <t>Vuu</t>
  </si>
  <si>
    <t>cmo6wu@virginia.edu, gv9dd@virginia.edu</t>
  </si>
  <si>
    <t>F(1, 111) = 5.311</t>
  </si>
  <si>
    <t>focused interaction contrast</t>
  </si>
  <si>
    <t>"interaction contrast pitting the depletion-plus-placebo condition against the combination of the other three conditions"</t>
  </si>
  <si>
    <t>η_p^2 = .045</t>
  </si>
  <si>
    <t>F(1, 158) = 0.379</t>
  </si>
  <si>
    <t>η_p^2 = 0.002</t>
  </si>
  <si>
    <t>Undergraduate student</t>
  </si>
  <si>
    <t>The fact that the questionnaire of main interest dealt with location of student apartment to campus provided a confounding variable that we did not think of. Average distances students live from campus differs school to school, and we think that the nature of that question likely altered the effect.</t>
  </si>
  <si>
    <t>2x2x2 between subjects ANOVA</t>
  </si>
  <si>
    <t>Naming practices and the acquisition of key biological concepts: Evidence from English and Indonesian</t>
  </si>
  <si>
    <t>FK Anggoro, SR Waxman, DL Medin</t>
  </si>
  <si>
    <t>314-9</t>
  </si>
  <si>
    <t>Biology, Child, Child, Preschool, Cross-Cultural Comparison, Culture, Female, Humans, Indonesia, Male, Names, Semantics, United States</t>
  </si>
  <si>
    <t>Anggoro</t>
  </si>
  <si>
    <t>X^2(1, N=48) = 50.89</t>
  </si>
  <si>
    <t>non parametric analysis, chi square</t>
  </si>
  <si>
    <t>9 year old Indonesian children favor the "living thing" pattern over "animal inclusive"</t>
  </si>
  <si>
    <t>Errors Are Aversive: Defensive Motivation and the Error-Related Negativity</t>
  </si>
  <si>
    <t>G Hajcak, D Foti</t>
  </si>
  <si>
    <t>103-8</t>
  </si>
  <si>
    <t>https://osf.io/73pnd/</t>
  </si>
  <si>
    <t>Affect, Defense Mechanisms, Female, Humans, Male, Motivation, Time Factors, Verbal Behavior, Vocabulary</t>
  </si>
  <si>
    <t>Hajcak</t>
  </si>
  <si>
    <t>Stony Brook University</t>
  </si>
  <si>
    <t>Lewis</t>
  </si>
  <si>
    <t>Reed College</t>
  </si>
  <si>
    <t>Pitts</t>
  </si>
  <si>
    <t>meli.lewis@gmail.com</t>
  </si>
  <si>
    <t>r = -.38</t>
  </si>
  <si>
    <t>zero-order correlation</t>
  </si>
  <si>
    <t>whether the magnitude of the ERN predicted the degree to which errors potentiate the startle response</t>
  </si>
  <si>
    <t>F not calculable (no effect size, no SD on means); |rho| = .38</t>
  </si>
  <si>
    <t>James Grange</t>
  </si>
  <si>
    <t>r = -.25</t>
  </si>
  <si>
    <t>https://osf.io/vjb2a/</t>
  </si>
  <si>
    <t>Treatment of outliers.</t>
  </si>
  <si>
    <t>Pearson's product-moment correlation</t>
  </si>
  <si>
    <t>The sunny side of fairness: Preference for fairness activates reward circuitry (and disregarding unfairness activates self-control circuitry)</t>
  </si>
  <si>
    <t>G Tabibnia, AB Satpute, MD Lieberman</t>
  </si>
  <si>
    <t>339-47</t>
  </si>
  <si>
    <t>https://osf.io/94j6h/</t>
  </si>
  <si>
    <t>Adolescent, Adult, Affect, Cerebral Cortex [physiology], Conflict (Psychology), Female, Happiness, Humans, Male, Prefrontal Cortex [physiology], Reward, Social Control, Informal, Social Justice</t>
  </si>
  <si>
    <t>Tabibnia</t>
  </si>
  <si>
    <t>Lieberman</t>
  </si>
  <si>
    <t>Beer</t>
  </si>
  <si>
    <t>University of Texas at Austin</t>
  </si>
  <si>
    <t>beerutexas@gmail.com</t>
  </si>
  <si>
    <t>t(11) = 5.39</t>
  </si>
  <si>
    <t>whether or not accepting unfair proposals shows increased activity in the right ventrolateral prefrontal cortex (VlPFC)</t>
  </si>
  <si>
    <t>d = 3.25</t>
  </si>
  <si>
    <t>z = 4.83</t>
  </si>
  <si>
    <t>GLM of neuroimaging data</t>
  </si>
  <si>
    <t>d = 1.56</t>
  </si>
  <si>
    <t>The proportion of offers was different than the original. In the original, the authors did not analyze all of their trials. The replication just included the trial types that were included in the analysis so there were no "filler" trials.</t>
  </si>
  <si>
    <t>Social Neursocience</t>
  </si>
  <si>
    <t>The representation of simple ensemble visual features outside the focus of attention</t>
  </si>
  <si>
    <t>GA Alvarez, A Oliva</t>
  </si>
  <si>
    <t>392-8</t>
  </si>
  <si>
    <t>https://osf.io/dnaxe/</t>
  </si>
  <si>
    <t>Adolescent, Adult, Attention, Humans, Visual Perception</t>
  </si>
  <si>
    <t>Alvarez</t>
  </si>
  <si>
    <t>Oliva</t>
  </si>
  <si>
    <t>Schlegelmilch</t>
  </si>
  <si>
    <t>rene.schlegelmilch@uni-erfurt.de</t>
  </si>
  <si>
    <t>t(7) = 2.76</t>
  </si>
  <si>
    <t>whether or not participants can identify the center of a group of distractor stimuli</t>
  </si>
  <si>
    <t>dz = 0.976</t>
  </si>
  <si>
    <t>t(16)= -9.59</t>
  </si>
  <si>
    <t>dz= -2.33</t>
  </si>
  <si>
    <t>https://osf.io/xgdqy/</t>
  </si>
  <si>
    <t>The experiment required to track moving dots on the screen from a constant viewing distance. In the replication we used a chin rest, which was not reported in the original article. The participants had to locate the center (centroid) of four dots. There may be differences in the instructions to the participants in what is meant by "center of dots", as well as the actual calculation of those centers. No information about these was given int he article, and it was not possible to correspond to the authors in general. To test the quality of the centroid localization, a baseline task (empirical chance/ guessing phase) was assessed for test in which condition localization was better. In the original article, there was information given about the trialdesign and the basic procedure of this baseline task, but no information was given of how many of those trials the participants had to solve. We decided for the same number of trials as in each of the experimental conditions, to have the same amount of observations per participant for each comparison between conditions. This may have driven accuracy in the baseline task and therefore the results.</t>
  </si>
  <si>
    <t>The effect of visual search efficiency on response preparation</t>
  </si>
  <si>
    <t>GF Woodman, MS Kang, K Thompson, JD Schall</t>
  </si>
  <si>
    <t>128-36</t>
  </si>
  <si>
    <t>Animals, Macaca mulatta, Macaca radiata, Neurophysiology, Reaction Time, Saccades [physiology], Visual Fields [physiology], Visual Perception</t>
  </si>
  <si>
    <t>Woodman</t>
  </si>
  <si>
    <t>t(38) = 14.47</t>
  </si>
  <si>
    <t>when search is more difficult movement related activity began after a delay that wa equal to the difference in RT between search conditions (strongly correlated?)</t>
  </si>
  <si>
    <t>r^2 = .846</t>
  </si>
  <si>
    <t>Loving those who justify inequality: the effects of system threat on attraction to women who embody benevolent sexist ideals.</t>
  </si>
  <si>
    <t>GP Lau, AC Kay, SJ Spencer</t>
  </si>
  <si>
    <t>20-1</t>
  </si>
  <si>
    <t>https://osf.io/fxqsk/</t>
  </si>
  <si>
    <t>Adolescent, Adult, Canada, Cross-Cultural Comparison, Culture, Humans, Male, Politics, Prejudice, Rationalization, Social Change, Social Desirability, Socioeconomic Factors, Stereotyping</t>
  </si>
  <si>
    <t>Lau</t>
  </si>
  <si>
    <t>Spencer</t>
  </si>
  <si>
    <t>Stieger</t>
  </si>
  <si>
    <t>stefan.stieger@univie.ac.at</t>
  </si>
  <si>
    <t>F(1, 34) = 5.89</t>
  </si>
  <si>
    <t>prep = .93</t>
  </si>
  <si>
    <t>do male participants whose faith in the federal system was threatened would show greater romantic interest in women who embody benevolent sexist ideals than in women who do not embody these ideals?</t>
  </si>
  <si>
    <t>η_p^2 = 0.147</t>
  </si>
  <si>
    <t>F(1, 68) = 0.08</t>
  </si>
  <si>
    <t>Erica Baranaski</t>
  </si>
  <si>
    <t>https://osf.io/cwkzu/</t>
  </si>
  <si>
    <t>We used exactly the same materials (i.e., instruction, stories, pictures) than in the original study except translating the texts from English into German.</t>
  </si>
  <si>
    <t>https://osf.io/b0vac/</t>
  </si>
  <si>
    <t>Bright children become enlightened adults</t>
  </si>
  <si>
    <t>IJ Deary, GD Batty, CR Gale</t>
  </si>
  <si>
    <t>1-6</t>
  </si>
  <si>
    <t>Adolescent, Adult, Child, Child Development, Cohort Studies, Educational Status, Female, Great Britain, Humans, Individuality, Intelligence, Male, Models, Psychological, Politics, Prejudice, Social Class, Social Justice, Social Values</t>
  </si>
  <si>
    <t>Deary</t>
  </si>
  <si>
    <t>X^2(33, N = 3412) = 274.4</t>
  </si>
  <si>
    <t>deviance test</t>
  </si>
  <si>
    <t>chi square</t>
  </si>
  <si>
    <t>model fit for men, examining association between intelligence at age 10 and antitraditional attitudes at 30</t>
  </si>
  <si>
    <t>A motion aftereffect from still photographs depicting motion</t>
  </si>
  <si>
    <t>J Winawer, AC Huk, L Boroditsky</t>
  </si>
  <si>
    <t>276-83</t>
  </si>
  <si>
    <t>https://osf.io/mjasz/</t>
  </si>
  <si>
    <t>Attention, Cues, Figural Aftereffect, Humans, Imagination, Motion Perception, Orientation, Pattern Recognition, Visual, Photography, Psychophysics, Transfer (Psychology)</t>
  </si>
  <si>
    <t>Winawer</t>
  </si>
  <si>
    <t>Boroditsky</t>
  </si>
  <si>
    <t>Levitan</t>
  </si>
  <si>
    <t>Occidental College</t>
  </si>
  <si>
    <t>levitan@oxy.edu</t>
  </si>
  <si>
    <t>lavine@oxy.edu</t>
  </si>
  <si>
    <t>t(28) = -4.978</t>
  </si>
  <si>
    <t>whether or not the inference of motion from viewing a photograph involves the same neural and psychological representations used when one views physical motion</t>
  </si>
  <si>
    <t>d = -.94</t>
  </si>
  <si>
    <t>Paul Whitehead</t>
  </si>
  <si>
    <t>t(25)=-3.103</t>
  </si>
  <si>
    <t>d = -.62</t>
  </si>
  <si>
    <t>original article statistic was recalulated, corresponds to their report t(28) = 4.98, p-value = 2.9e-5</t>
  </si>
  <si>
    <t>It takes two: The interpersonal nature of empathic accuracy</t>
  </si>
  <si>
    <t>J Zaki, N Bolger, K Ochsner</t>
  </si>
  <si>
    <t>399-404</t>
  </si>
  <si>
    <t>https://osf.io/vj65s/</t>
  </si>
  <si>
    <t>Adult, Affect, Empathy, Female, Humans, Interpersonal Relations, Male, Questionnaires</t>
  </si>
  <si>
    <t>Zaki</t>
  </si>
  <si>
    <t>Columbia University</t>
  </si>
  <si>
    <t>Ochsner</t>
  </si>
  <si>
    <t>Tullett</t>
  </si>
  <si>
    <t>alexa.tullett@ua.edu</t>
  </si>
  <si>
    <t>b = .14</t>
  </si>
  <si>
    <t>does perceiver's trait affective empathy predict accuracy only for expressive (versus unexpressive) targets?</t>
  </si>
  <si>
    <t>Use of different stimulus videos. Different population.</t>
  </si>
  <si>
    <t>Alexa Tullett</t>
  </si>
  <si>
    <t>The threat of appearing prejudiced and race-based attentional biases.</t>
  </si>
  <si>
    <t>JA Richeson, S Trawalter</t>
  </si>
  <si>
    <t>98-102</t>
  </si>
  <si>
    <t>https://osf.io/c5fza/</t>
  </si>
  <si>
    <t>Adult, Anxiety [psychology], Arousal [physiology], Attention, Attitude, Bias (Epidemiology), Facial Expression, Female, Humans, Male, Prejudice</t>
  </si>
  <si>
    <t>Richeson</t>
  </si>
  <si>
    <t>F(1, 26) = 4.17</t>
  </si>
  <si>
    <t>three way interaction between motivation to respond without prejudice, presentation duration of faces, and facial expression</t>
  </si>
  <si>
    <t>d = 0.80</t>
  </si>
  <si>
    <t>Jennifer Joy-Gaba</t>
  </si>
  <si>
    <t>F(1, 64) = .02</t>
  </si>
  <si>
    <t>η2 = .00</t>
  </si>
  <si>
    <t>Author has responded and sent all relevant materials.</t>
  </si>
  <si>
    <t>https://osf.io/wi6hv/</t>
  </si>
  <si>
    <t>Slight differences in the stimuli used for the DV.</t>
  </si>
  <si>
    <t>2x2x2 mixed ANOVA</t>
  </si>
  <si>
    <t>Finding words and rules in a speech stream: Functional differences between vowels and consonants</t>
  </si>
  <si>
    <t>JM Toro, M Nespor, J Mehler, LL Bonatti</t>
  </si>
  <si>
    <t>137-44</t>
  </si>
  <si>
    <t>Adult, Attention, Female, Humans, Male, Phonetics, Speech Perception, Verbal Behavior, Vocabulary</t>
  </si>
  <si>
    <t>Toro</t>
  </si>
  <si>
    <t>Where do we look during potentially offensive behavior?</t>
  </si>
  <si>
    <t>JR Crosby, B Monin, D Richardson</t>
  </si>
  <si>
    <t>226-8</t>
  </si>
  <si>
    <t>https://osf.io/b98zw/</t>
  </si>
  <si>
    <t>African Continental Ancestry Group [psychology], Association, Attention, European Continental Ancestry Group [psychology], Eye Movements, Fixation, Ocular, Humans, Interpersonal Relations, Orientation, Prejudice, Social Identification</t>
  </si>
  <si>
    <t>Crosby</t>
  </si>
  <si>
    <t>Agnes Scott College</t>
  </si>
  <si>
    <t>Richardson</t>
  </si>
  <si>
    <t>Skorinko</t>
  </si>
  <si>
    <t>Worcester Polytechnic Institute</t>
  </si>
  <si>
    <t>Jonas</t>
  </si>
  <si>
    <t>"Jonas, Kai" &lt;K.J.Jonas@uva.nl&gt;</t>
  </si>
  <si>
    <t>F(3, 69) = 5.15</t>
  </si>
  <si>
    <t>&lt;.005</t>
  </si>
  <si>
    <t>whether or not mentioning a social group will prompt people to look at a person who belongs to that social group</t>
  </si>
  <si>
    <t>η_p^2 = .18</t>
  </si>
  <si>
    <t>F(1.48, 41.458) = 1.401</t>
  </si>
  <si>
    <t>η_p^2 = 0.0476</t>
  </si>
  <si>
    <t>Johanna</t>
  </si>
  <si>
    <t>https://osf.io/3nay6/</t>
  </si>
  <si>
    <t>The cultural background of the participants is totally different. The original effect builds on a typical US university admission selection, highly competitive. Here we do not have such a procedure.</t>
  </si>
  <si>
    <t>2x4 mixed ANOVA</t>
  </si>
  <si>
    <t>2x4 ANOVA</t>
  </si>
  <si>
    <t>Adaptive memory: The comparative value of survival processing.</t>
  </si>
  <si>
    <t>JS Nairne, JN Pandeirada, SR Thompson</t>
  </si>
  <si>
    <t>176-80</t>
  </si>
  <si>
    <t>https://osf.io/jhkpe/</t>
  </si>
  <si>
    <t>Adaptation, Physiological, Adaptation, Psychological, Humans, Memory [physiology], Survival, Vocabulary</t>
  </si>
  <si>
    <t>Nairne</t>
  </si>
  <si>
    <t>F(1, 23) = 5.7</t>
  </si>
  <si>
    <t>"significant"</t>
  </si>
  <si>
    <t>survival vs. vacation condition on recall</t>
  </si>
  <si>
    <t>η_p^2 = .20</t>
  </si>
  <si>
    <t>F(1, 37) = 8.08</t>
  </si>
  <si>
    <t>https://osf.io/witg3/</t>
  </si>
  <si>
    <t>significant</t>
  </si>
  <si>
    <t>repeated within ANOVA</t>
  </si>
  <si>
    <t>Is happiness having what you want, wanting what you have, or both?</t>
  </si>
  <si>
    <t>JT Larsen, AR McKibban</t>
  </si>
  <si>
    <t>371-7</t>
  </si>
  <si>
    <t>https://osf.io/5dx4v/</t>
  </si>
  <si>
    <t>Adult, Attitude, Female, Happiness, Humans, Male, Pilot Projects, Quality of Life [psychology], Questionnaires</t>
  </si>
  <si>
    <t>Larsen</t>
  </si>
  <si>
    <t>Texas Tech University</t>
  </si>
  <si>
    <t>Seibel</t>
  </si>
  <si>
    <t>University of Nijmegen</t>
  </si>
  <si>
    <t>l.seibel@student.ru.nl</t>
  </si>
  <si>
    <t>pr = .21</t>
  </si>
  <si>
    <t>Partial correlation</t>
  </si>
  <si>
    <t>Is happiness wanting what one has, having what one wants, neither, or both?</t>
  </si>
  <si>
    <t>pr = 0.497</t>
  </si>
  <si>
    <t>David Williams</t>
  </si>
  <si>
    <t>https://osf.io/df7cj/</t>
  </si>
  <si>
    <t>The population of the replication study consists of Dutch students while in the original study by Larsen and McKibban (2008) the population consisted of U.S undergraduates from a technical university. This could lead to differences in the Have/Want Survey. Indeed, our pilot study indicated that our sample named much more accomplishments and skills compared to the original U.S. sample, which named mostly material possessions. Thus, compared to the original Have/Want Survey, our Have/Want survey is much more balanced and includes accomplishments, skills, and interpersonal relationships. In the original study, paper and pencil questionnaires were distributed among the students in a class setting (between 5 and 30 students). The current study, however, distributed the questionnaires online. The original authors approved this change in procedure.</t>
  </si>
  <si>
    <t>Psychopathology</t>
  </si>
  <si>
    <t>Partial correlations</t>
  </si>
  <si>
    <t>Implicit attitude generalization occurs immediately; explicit attitude generalization takes time</t>
  </si>
  <si>
    <t>KA Ranganath, BA Nosek</t>
  </si>
  <si>
    <t>249-54</t>
  </si>
  <si>
    <t>https://osf.io/2gkjt/</t>
  </si>
  <si>
    <t>Adult, Association, Attitude, Decision Making, Feedback, Psychological, Female, Generalization, Response, Humans, Individuality, Interpersonal Relations, Judgment, Male, Mental Recall, Middle Aged, Personality Inventory, Social Behavior, Social Identification</t>
  </si>
  <si>
    <t>Ranganath</t>
  </si>
  <si>
    <t>Nosek</t>
  </si>
  <si>
    <t>Cohn</t>
  </si>
  <si>
    <t>University of California, San Fransisco</t>
  </si>
  <si>
    <t>t(562) = -0.11</t>
  </si>
  <si>
    <t>prep = .18</t>
  </si>
  <si>
    <t>T1 differences in person preferences (implicit; explicit)</t>
  </si>
  <si>
    <t>d = -.004</t>
  </si>
  <si>
    <t>Jordan Axt</t>
  </si>
  <si>
    <t>t(3511.1) = -6.31</t>
  </si>
  <si>
    <t>d=.21</t>
  </si>
  <si>
    <t>uses usable n according to a priori inclusion rules, not total n recruited; also see notes below for info on post hoc exclusions</t>
  </si>
  <si>
    <t>https://osf.io/28u63/</t>
  </si>
  <si>
    <t>I had to write a large amount of code for the Project Implicit platform without being familiar with it or having access to some critical documentation. There may have been errors introduced.</t>
  </si>
  <si>
    <t>Welch's t-test</t>
  </si>
  <si>
    <t>The value of believing in free will: Encouraging a belief in determinism increases cheating.</t>
  </si>
  <si>
    <t>KD Vohs, JW Schooler</t>
  </si>
  <si>
    <t>49-54</t>
  </si>
  <si>
    <t>https://osf.io/i29mh/</t>
  </si>
  <si>
    <t>Culture, Deception, Female, Genetic Determinism, Humans, Internal-External Control, Male, Moral Development, Personal Autonomy, Persuasive Communication, Problem Solving, Social Environment</t>
  </si>
  <si>
    <t>Vohs</t>
  </si>
  <si>
    <t>University of Minnesota</t>
  </si>
  <si>
    <t>Embley</t>
  </si>
  <si>
    <t>Giner-Sorolla</t>
  </si>
  <si>
    <t>R.S.Giner-Sorolla@kent.ac.uk</t>
  </si>
  <si>
    <t>rsg@kent.ac.uk</t>
  </si>
  <si>
    <t>t(28) = 3.04</t>
  </si>
  <si>
    <t>effect of condition on amount of cheating</t>
  </si>
  <si>
    <t>d = .88</t>
  </si>
  <si>
    <t>Matt Motyl</t>
  </si>
  <si>
    <t>t(56) = -.77</t>
  </si>
  <si>
    <t>d = .20</t>
  </si>
  <si>
    <t>We chose Study 1 because of the financial infeasibility of doing Study 2 with adequate power, given that participants could receive up to 15 USD pay and the original author alerted us to errors in the article's analysis pointed out by a reader after publication, so that the correct effect size was lower than that published.</t>
  </si>
  <si>
    <t>https://osf.io/eyk8w/</t>
  </si>
  <si>
    <t>Different participant population (though details of the participants were not provided in the original)</t>
  </si>
  <si>
    <t>Do Today's Young People Really Think They Are So Extraordinary?</t>
  </si>
  <si>
    <t>KH Trzesniewski, MB Donnellan, RW Robins</t>
  </si>
  <si>
    <t>181-8</t>
  </si>
  <si>
    <t>Adolescent, Adult, Female, Humans, Male, Narcissism, Personality Inventory, Schools, Self Concept, Students [psychology]</t>
  </si>
  <si>
    <t>Trzesniewski</t>
  </si>
  <si>
    <t>effect size</t>
  </si>
  <si>
    <t>standardized difference in mean score</t>
  </si>
  <si>
    <t>no evidence for a secular increase in NPI scores over time</t>
  </si>
  <si>
    <t>d = -0.06</t>
  </si>
  <si>
    <t>The secret life of emotions.</t>
  </si>
  <si>
    <t>KI Ruys, DA Stapel</t>
  </si>
  <si>
    <t>385-91</t>
  </si>
  <si>
    <t>Affect, Awareness, Cognition, Expressed Emotion, Humans, Unconscious (Psychology)</t>
  </si>
  <si>
    <t>Ruys</t>
  </si>
  <si>
    <t>F(2, 84) = 11.10</t>
  </si>
  <si>
    <t>prep = 1.0</t>
  </si>
  <si>
    <t>general mood effects appeared after both quick
and super-quick exposures to disgusting and fearful stimuli</t>
  </si>
  <si>
    <t>η_p^2 = .21</t>
  </si>
  <si>
    <t>Auditory change detection: simple sounds are not memorized better than complex sounds</t>
  </si>
  <si>
    <t>L Demany, W Trost, M Serman, C Semal</t>
  </si>
  <si>
    <t>85-91</t>
  </si>
  <si>
    <t>https://osf.io/ta3j8/</t>
  </si>
  <si>
    <t>Attention, Humans, Judgment, Mental Recall, Music, Pitch Perception, Psychoacoustics, Reaction Time, Sound Spectrography</t>
  </si>
  <si>
    <t>Demany</t>
  </si>
  <si>
    <t>University of Bordeaux</t>
  </si>
  <si>
    <t>Snyder</t>
  </si>
  <si>
    <t>University of Nevada, Las Vegas</t>
  </si>
  <si>
    <t>joel.snyder@unlv.edu</t>
  </si>
  <si>
    <t>F(3, 9) = 8.5</t>
  </si>
  <si>
    <t>Whether or not the mechanisms of change detection are dissimilar in vision and audition; specifically, whether or not auditory memory appears to make change detection easier in audition than in vision.</t>
  </si>
  <si>
    <t>η^2 = .74</t>
  </si>
  <si>
    <t>m.j.brandt@tilburguniversity.edu</t>
  </si>
  <si>
    <t>F(3,12)= 13.06</t>
  </si>
  <si>
    <t>η_p^2 = .76</t>
  </si>
  <si>
    <t>Leslie Cramblet Alvarez</t>
  </si>
  <si>
    <t>It's possible there was a little more background noise in the replication study due to using a single-walled sound booth instead of a double-walled booth.</t>
  </si>
  <si>
    <t>Two way repeated measures ANOVA, with ISI [0, 250,750, 2000] and N [1, 2, 4, 7] as factors</t>
  </si>
  <si>
    <t>Keeping one's distance: The influence of spatial distance cues on affect and evaluation.</t>
  </si>
  <si>
    <t>LE Williams, JA Bargh</t>
  </si>
  <si>
    <t>302-8</t>
  </si>
  <si>
    <t>https://osf.io/vnsqg/</t>
  </si>
  <si>
    <t>Adult, Affect, Cues, Culture, Dangerous Behavior, Energy Intake, Female, Food Habits [psychology], Humans, Judgment, Male, Object Attachment, Personal Space, Reading, Self-Assessment, Social Facilitation, Social Perception, Violence [psychology]</t>
  </si>
  <si>
    <t>Williams</t>
  </si>
  <si>
    <t>Bargh</t>
  </si>
  <si>
    <t>Joy-Gaba</t>
  </si>
  <si>
    <t>jjoygaba@vcu.edu</t>
  </si>
  <si>
    <t>Russ Clay</t>
  </si>
  <si>
    <t>F(2, 81) = 4.97</t>
  </si>
  <si>
    <t>prep = .95</t>
  </si>
  <si>
    <t>whether or not a distance prime (spatial distance, spatial closeness, or intermediate perceptual distance) can influence perceptions of closeness toward one’s family members and hometown</t>
  </si>
  <si>
    <t>η_p^2 =.11</t>
  </si>
  <si>
    <t>see notes</t>
  </si>
  <si>
    <t>Kate Ratliff, Calvin Lai</t>
  </si>
  <si>
    <t>F(2,122) = 0.24</t>
  </si>
  <si>
    <t>η_p^2=.03</t>
  </si>
  <si>
    <t>Kate Ratliff (before running) and Calvin Lai (after collection)</t>
  </si>
  <si>
    <t>Data had already been collected when requirement to get original authors assessment was added.</t>
  </si>
  <si>
    <t>https://osf.io/85bnh/</t>
  </si>
  <si>
    <t>Emotional valence and arousal interact in attentional control.</t>
  </si>
  <si>
    <t>LN Jefferies, D Smilek, E Eich, JT Enns</t>
  </si>
  <si>
    <t>290-5</t>
  </si>
  <si>
    <t>https://osf.io/n2m7p/</t>
  </si>
  <si>
    <t>Affect, Arousal, Attentional Blink, Auditory Perception, Discrimination Learning, Humans, Memory, Short-Term, Music, Pattern Recognition, Visual, Reaction Time</t>
  </si>
  <si>
    <t>Jefferies</t>
  </si>
  <si>
    <t>Enns</t>
  </si>
  <si>
    <t>Tibboel</t>
  </si>
  <si>
    <t>helen.tibboel@ugent.be</t>
  </si>
  <si>
    <t>F(1,91) = 4.05</t>
  </si>
  <si>
    <t>Whether or not the emotion-attention relationship is influenced by changes in mood valence (negative vs. positive) and arousal (low vs. high). Specifically, whether or not the deficit in second-target accuracy was influenced by self-reported arousal and self-reported affect.</t>
  </si>
  <si>
    <t>η_p^2 = 0.0426</t>
  </si>
  <si>
    <t>Hedonic and instrumental motives in anger regulation.</t>
  </si>
  <si>
    <t>M Tamir, C Mitchell, JJ Gross</t>
  </si>
  <si>
    <t>324-8</t>
  </si>
  <si>
    <t>https://osf.io/k4y9i/</t>
  </si>
  <si>
    <t>Adult, Affect, Anger, Humans, Leisure Activities, Male, Motivation, Music, Social Control, Informal</t>
  </si>
  <si>
    <t>Tamir</t>
  </si>
  <si>
    <t>Boston College</t>
  </si>
  <si>
    <t>Gross</t>
  </si>
  <si>
    <t>Wake Forest University</t>
  </si>
  <si>
    <t>masicaej@wfu.edu</t>
  </si>
  <si>
    <t>F(2, 162) = 192.89</t>
  </si>
  <si>
    <t>Whether or not participants would prefer anger-inducing activities more than exciting or neutral activities when they were expecting to play a confrontational game, but not a non confrontational game.</t>
  </si>
  <si>
    <t>F(2, 174) = 252.83</t>
  </si>
  <si>
    <t>&lt; .0001</t>
  </si>
  <si>
    <t>η2 = .744</t>
  </si>
  <si>
    <t>https://osf.io/mwgub/</t>
  </si>
  <si>
    <t>The video games that were used in the original study are rather old now and are probably not as fun or engaging for participants.</t>
  </si>
  <si>
    <t>Creating social connection through inferential reproduction: Loneliness and perceived agency in gadgets, gods, and greyhounds.</t>
  </si>
  <si>
    <t>N Epley, S Akalis, A Waytz, JT Cacioppo</t>
  </si>
  <si>
    <t>114-20</t>
  </si>
  <si>
    <t>https://osf.io/yuybh/</t>
  </si>
  <si>
    <t>Adult, Female, Humans, Interpersonal Relations, Loneliness, Male, Motivation, Object Attachment, Questionnaires, Religion and Psychology, Social Behavior</t>
  </si>
  <si>
    <t>Epley</t>
  </si>
  <si>
    <t>Cacioppo</t>
  </si>
  <si>
    <t>Sandstrom</t>
  </si>
  <si>
    <t>University of Cambridge</t>
  </si>
  <si>
    <t>Dunn</t>
  </si>
  <si>
    <t>gilliansandstrom@gmail.com</t>
  </si>
  <si>
    <t>F(4, 108) = 3.67</t>
  </si>
  <si>
    <t>condition/measure interaction</t>
  </si>
  <si>
    <t>η^2 =.12</t>
  </si>
  <si>
    <t>Kristi Lemm, Kate Ratliff</t>
  </si>
  <si>
    <t>F(4, 150) = .58</t>
  </si>
  <si>
    <t>Kristi Lemm and Kate Ratliff</t>
  </si>
  <si>
    <t>https://osf.io/utcr3/</t>
  </si>
  <si>
    <t>One difference from the original study is that the current participants wore headphones while watching the movie, while the original participants heard the sound through high quality speakers; this may result in differences in the intensity of emotional responses to the movie. Further, participants in the current study saw four inkblot drawings on each page, instead of one per page; this may lead participants to compare the images presented on the same page, thus possibly detecting more faces. These deviations from the original study are not expected to significantly affect the results.</t>
  </si>
  <si>
    <t>3x3 mixed ANOVA</t>
  </si>
  <si>
    <t>3x3 ANOVA</t>
  </si>
  <si>
    <t>Creating social connection through inferential reproduction</t>
  </si>
  <si>
    <t>“In‐Group Love” and “Out‐Group Hate” as Motives for Individual Participation in Intergroup Conflict: A New Game Paradigm</t>
  </si>
  <si>
    <t>N Halevy, G Bornstein, L Sagiv</t>
  </si>
  <si>
    <t>405-11</t>
  </si>
  <si>
    <t>https://osf.io/76qc5/</t>
  </si>
  <si>
    <t>Adult, Conflict (Psychology), Female, Hate, Humans, Interpersonal Relations, Love, Male, Motivation</t>
  </si>
  <si>
    <t>Halevy</t>
  </si>
  <si>
    <t>Sagiv</t>
  </si>
  <si>
    <t>Thomae</t>
  </si>
  <si>
    <t>University of Winchester</t>
  </si>
  <si>
    <t>manuela.thomae@gmail.com</t>
  </si>
  <si>
    <t>F(1, 76) = 109.74</t>
  </si>
  <si>
    <t>increase subjects' contributions in the IPD_MD game with within-gp communication vs no communication</t>
  </si>
  <si>
    <t>η_p^2 = .59</t>
  </si>
  <si>
    <t>justin.goss@utsa.edu</t>
  </si>
  <si>
    <t>F(1, 36) = 26.76</t>
  </si>
  <si>
    <t>η_p^2 = .426</t>
  </si>
  <si>
    <t>https://osf.io/7xyi5/</t>
  </si>
  <si>
    <t>- use of female rather than male participants (80% of sample female in replication) - data collection in groups of 3 rather than in individual cubicles</t>
  </si>
  <si>
    <t>Univariate ANOVA</t>
  </si>
  <si>
    <t>A word-order constraint on phonological activation</t>
  </si>
  <si>
    <t>N Janssen, FX Alario, A Caramazza</t>
  </si>
  <si>
    <t>216-20</t>
  </si>
  <si>
    <t>https://osf.io/dncxa/</t>
  </si>
  <si>
    <t>Color Perception, Humans, Language, Pattern Recognition, Visual, Phonetics, Psycholinguistics, Semantics, Verbal Behavior</t>
  </si>
  <si>
    <t>CNRS</t>
  </si>
  <si>
    <t>Melinger</t>
  </si>
  <si>
    <t>University of Dundee</t>
  </si>
  <si>
    <t>Language</t>
  </si>
  <si>
    <t>a.melinger@dundee.ac.uk</t>
  </si>
  <si>
    <t>t(14) = 3.2</t>
  </si>
  <si>
    <t>&lt;.007</t>
  </si>
  <si>
    <t>Whether or not there is a phonological congruency effect for object naming or color naming.</t>
  </si>
  <si>
    <t>d = 1.71</t>
  </si>
  <si>
    <t>t(11) = 1.9</t>
  </si>
  <si>
    <t>dz = .548</t>
  </si>
  <si>
    <t>David Williams, Krista Williams</t>
  </si>
  <si>
    <t>original effect size based on dependent t-test of effect of condition on the effect of valence, so the means * sd's represent the mean and sd of the differences between pos and negative valence items in each condition</t>
  </si>
  <si>
    <t>https://osf.io/7cab3/</t>
  </si>
  <si>
    <t>Sample size</t>
  </si>
  <si>
    <t>Enhancing the Pace of Recovery: Self-Distanced Analysis of Negative Experiences Reduces Blood Pressure Reactivity</t>
  </si>
  <si>
    <t>O Ayduk, E Kross</t>
  </si>
  <si>
    <t>229-31</t>
  </si>
  <si>
    <t>Adaptation, Psychological, Adolescent, Adult, Blood Pressure, Conflict (Psychology), Defense Mechanisms, Emotions, Female, Humans, Imagination, Life Change Events, Male, Mental Recall, Problem Solving, Self Care [psychology]</t>
  </si>
  <si>
    <t>Ayduk</t>
  </si>
  <si>
    <t>UC Berkeley</t>
  </si>
  <si>
    <t>Munoz</t>
  </si>
  <si>
    <t>Moderately surprising</t>
  </si>
  <si>
    <t>Very exciting and important</t>
  </si>
  <si>
    <t>munoz@greenneuro.org</t>
  </si>
  <si>
    <t>F(1, 69) = 6.98</t>
  </si>
  <si>
    <t>do participants in the self-distanced group show lower MAP reactivity than those in the self-immersed group during the manipulation phase?</t>
  </si>
  <si>
    <t>The Best Men Are (Not Always) Already Taken: Female Preference for Single Versus Attached Males Depends on Conception Risk</t>
  </si>
  <si>
    <t>P Bressan, D Stranieri</t>
  </si>
  <si>
    <t>145-51</t>
  </si>
  <si>
    <t>https://osf.io/blcj6/</t>
  </si>
  <si>
    <t>Adult, Choice Behavior, Female, Humans, Male, Marriage [psychology], Reproductive Behavior [psychology], Sexual Behavior [psychology], Social Behavior, Social Desirability</t>
  </si>
  <si>
    <t>Bressan</t>
  </si>
  <si>
    <t>Frazier</t>
  </si>
  <si>
    <t>rsf4ah@virginia.edu</t>
  </si>
  <si>
    <t>F(1, 194) = 7.16</t>
  </si>
  <si>
    <t>effect of participant's partnership status on perceived availability of and conception risk with a male subject</t>
  </si>
  <si>
    <t>f = 0.19</t>
  </si>
  <si>
    <t>F(1,259) = 0.236</t>
  </si>
  <si>
    <t>η^2 = .001</t>
  </si>
  <si>
    <t>https://osf.io/2a5ru/</t>
  </si>
  <si>
    <t>The materials were translated from Italian to English and photos might have been a little out of date since the original study was published in 2008.</t>
  </si>
  <si>
    <t>General Linear Model (repeated measures)</t>
  </si>
  <si>
    <t>F(1,314) = 0.105</t>
  </si>
  <si>
    <t>η^2 = 0.000</t>
  </si>
  <si>
    <t>https://osf.io/47cs8/</t>
  </si>
  <si>
    <t>General Linear Model (GLM) repeated measures</t>
  </si>
  <si>
    <t>Sensitivity to object viewpoint and action instructions during search for targets in the lower visual field</t>
  </si>
  <si>
    <t>S Forti, GW Humphreys</t>
  </si>
  <si>
    <t>42-8</t>
  </si>
  <si>
    <t>https://osf.io/tf8ky/</t>
  </si>
  <si>
    <t>Adolescent, Adult, Attention, Discrimination Learning, Eye Movements, Female, Fixation, Ocular, Humans, Male, Orientation, Probability, Psychomotor Performance, Reaction Time, Semantics, Visual Fields</t>
  </si>
  <si>
    <t>Forti</t>
  </si>
  <si>
    <t>University of Birmingham</t>
  </si>
  <si>
    <t>Humphreys</t>
  </si>
  <si>
    <t>IRCCS "Eugenio Medea," Bosisio Parini, Italy</t>
  </si>
  <si>
    <t>Dorrough</t>
  </si>
  <si>
    <t>angela.dorrough@psych.uni-goettingen.de</t>
  </si>
  <si>
    <t>F(1, 13) = 14.2</t>
  </si>
  <si>
    <t>is the likelihood of first fixation falling on the target greater for prototypical view targets in the lower visual field than for nonprototypical view targets in the lower visual field?</t>
  </si>
  <si>
    <t>η_p^2 = 0.522</t>
  </si>
  <si>
    <t>F(1,18)=0.81</t>
  </si>
  <si>
    <t>η2 = .0065</t>
  </si>
  <si>
    <t>https://osf.io/jknef/</t>
  </si>
  <si>
    <t>Because the original materials were unable to be obtained from Forti or Humphreys, the stimuli and the program used to present them had to be reconstructed. The list of objects used as stimuli were drawn from another of Humphrey’s’ papers (Yoon &amp; Humphreys, 2008), the images were created according to the description and the screenshot in the original article. The instructions, and the experiment as a whole, were conducted in German. Additionally, the SMI RED 250 eye tracker was used rather than the head-mounted SMI Eyelink V2.04, but both eye trackers had the same sampling rate (250 Hz). Stimuli were presented on a larger monitor (22 in.) and using a computer with a slightly faster processor (Intel Core i7-2620m CPU processor at 2.70 ghz). Other than these discrepancies, there were no anticipated differences between the present replication and the original study.</t>
  </si>
  <si>
    <t>2x2 within ANOVA</t>
  </si>
  <si>
    <t>Repeated measurement ANOVA</t>
  </si>
  <si>
    <t>With a clean conscience: Cleanliness reduces the severity of moral judgments.</t>
  </si>
  <si>
    <t>S Schnall, J Benton, S Harvey</t>
  </si>
  <si>
    <t>1219-22</t>
  </si>
  <si>
    <t>https://osf.io/apidb/</t>
  </si>
  <si>
    <t>Adult, Analysis of Variance, Communication, Conscience, Cues, Emotions [physiology], Female, Great Britain, Humans, Intuition [physiology], Judgment [physiology], Male, Morals, Social Behavior, Social Perception, Students [psychology], Young Adult</t>
  </si>
  <si>
    <t>Schnall</t>
  </si>
  <si>
    <t>University of Plymouth</t>
  </si>
  <si>
    <t>Michigan State University</t>
  </si>
  <si>
    <t>Donnellan</t>
  </si>
  <si>
    <t>Texas A&amp;M</t>
  </si>
  <si>
    <t>felixckc@msu.edu, djjohnson@smcm.edu</t>
  </si>
  <si>
    <t>F(1, 41) = 7.81</t>
  </si>
  <si>
    <t>whether or not priming influenced participants’ self-reported emotions</t>
  </si>
  <si>
    <t>Daniel Lakens</t>
  </si>
  <si>
    <t>F(1, 124) = 0.001</t>
  </si>
  <si>
    <t>d = .005</t>
  </si>
  <si>
    <t>This replication was also submitted for publication in the March 2014 special edition issue of Social Psychology and includes both studies from the original manuscript.</t>
  </si>
  <si>
    <t>https://osf.io/pkaqw/</t>
  </si>
  <si>
    <t>Genes and Popularity</t>
  </si>
  <si>
    <t>SA Burt</t>
  </si>
  <si>
    <t>112-3</t>
  </si>
  <si>
    <t>Adult, Environment, Female, Genotype, Humans, Male, Population Surveillance [methods], Promoter Regions, Genetic</t>
  </si>
  <si>
    <t>Burt</t>
  </si>
  <si>
    <t>r = .20</t>
  </si>
  <si>
    <t>in sample 1, is the G1438A polymorphism associated with popularity ratings?</t>
  </si>
  <si>
    <t>Extremal edge: a powerful cue to depth perception and figure-ground organization</t>
  </si>
  <si>
    <t>SE Palmer, T Ghose</t>
  </si>
  <si>
    <t>77-84</t>
  </si>
  <si>
    <t>https://osf.io/0aifq/</t>
  </si>
  <si>
    <t>Attention, Contrast Sensitivity, Depth Perception, Discrimination Learning, Field Dependence-Independence, Humans, Optical Illusions, Orientation, Pattern Recognition, Visual</t>
  </si>
  <si>
    <t>Palmer</t>
  </si>
  <si>
    <t>Johnston</t>
  </si>
  <si>
    <t>saxe@mit.edu, natalia velez</t>
  </si>
  <si>
    <t>Saxe &amp; William Johnston</t>
  </si>
  <si>
    <t>t(7) = 4.45</t>
  </si>
  <si>
    <t>whether or not surfaces with a single EE along the shared contour were perceived as closer than surfaces with two EE's orthogonal to the shared contour</t>
  </si>
  <si>
    <t>d = 1.81</t>
  </si>
  <si>
    <t>t(7) = 0.32</t>
  </si>
  <si>
    <t>d = 0.11</t>
  </si>
  <si>
    <t>George Jahn</t>
  </si>
  <si>
    <t>we acquired the original stimuli and code for experiment delivery from the original authors.</t>
  </si>
  <si>
    <t>https://osf.io/jnqky/</t>
  </si>
  <si>
    <t>In retrospect, I thin the population we recruited was substantially less motivated and attentive than the original group. Because this was a psychophysics study, participants needed to be very attentive and careful. It would have been better to use a trained, or more motivated, group.</t>
  </si>
  <si>
    <t>What Do Cross‐National Comparisons of Personality Traits Tell Us? The Case of Conscientiousness</t>
  </si>
  <si>
    <t>SJ Heine, EE Buchtel, A Norenzayan</t>
  </si>
  <si>
    <t>309-13</t>
  </si>
  <si>
    <t>https://osf.io/siaqe/</t>
  </si>
  <si>
    <t>Attitude, Cross-Cultural Comparison, Culture, Humans, Morals, Personality, Personality Inventory</t>
  </si>
  <si>
    <t>Heine</t>
  </si>
  <si>
    <t>Lazarević</t>
  </si>
  <si>
    <t>University of Belgrade</t>
  </si>
  <si>
    <t>Knezević</t>
  </si>
  <si>
    <t>Pre-existing</t>
  </si>
  <si>
    <t>lily.lazarevic@gmail.com</t>
  </si>
  <si>
    <t>r = -0.43</t>
  </si>
  <si>
    <t>negative correlation between the self-report NEO-PI-R data and the validity criteria</t>
  </si>
  <si>
    <t>r=.-11</t>
  </si>
  <si>
    <t>originally coded as infeasible because of the availablility of the secondary data</t>
  </si>
  <si>
    <t>https://osf.io/akv6y/</t>
  </si>
  <si>
    <t>1. New data for Serbia were collected. 2. We used an additional behavioural measure of conscientiousness, which can be easily assessed for all countries involved in the study – the Fragile State Index (see http://ffp.statesindex.org/). 3. We did not include BFI self-report data in the analyses, because they were available only for Serbia. 4. For some of the countries in the replication study (i.e., Czech Republic, France, Hong Kong, Japan, South Korea, United States), NEO-PI-R peer report data were collected on adolescents as part of the Adolescent Personality Profiles of Cultures Project (De Fruyt, et al., 2009), instead of adults. 5. For three countries the self-report NEO scores were transformed (see the next section).</t>
  </si>
  <si>
    <t>correlation analysis</t>
  </si>
  <si>
    <t>Personality dominance and preferential use of the vertical dimension of space</t>
  </si>
  <si>
    <t>SK Moeller, MD Robinson, DL Zabelina</t>
  </si>
  <si>
    <t>355-61</t>
  </si>
  <si>
    <t>https://osf.io/tg2wd/</t>
  </si>
  <si>
    <t>Adult, Attention, Choice Behavior, Female, Humans, Male, Metaphor, Personality, Social Dominance, Space Perception, Spatial Behavior</t>
  </si>
  <si>
    <t>Moeller</t>
  </si>
  <si>
    <t>North Dakota State University</t>
  </si>
  <si>
    <t>Robinson</t>
  </si>
  <si>
    <t>charney@oxy.edu</t>
  </si>
  <si>
    <t>r = -.31</t>
  </si>
  <si>
    <t>participants who were more dominant were more likely to have faster response times to visually higher stimuli when probe position was predictable</t>
  </si>
  <si>
    <t>Aamir Laque</t>
  </si>
  <si>
    <t>r = 0.034</t>
  </si>
  <si>
    <t>https://osf.io/uevha/</t>
  </si>
  <si>
    <t>different sample might have had different personality traits</t>
  </si>
  <si>
    <t>Beyond fear: rapid spatial orienting toward positive emotional stimuli.</t>
  </si>
  <si>
    <t>T Brosch, D Sander, G Pourtois, KR Scherer</t>
  </si>
  <si>
    <t>362-70</t>
  </si>
  <si>
    <t>Adult, Affect, Electroencephalography, Evoked Potentials, Expressed Emotion, Fear, Female, Humans, Male, Space Perception, Spatial Behavior</t>
  </si>
  <si>
    <t>Brosch</t>
  </si>
  <si>
    <t>F(1, 18) = 2.598</t>
  </si>
  <si>
    <t>in the temporal segmentation analysis, there is no significant emotion type x cue validity interaction</t>
  </si>
  <si>
    <t>A double dissociation between action and perception in the context of visual illusions: opposite effects of real and illusory size.</t>
  </si>
  <si>
    <t>T Ganel, M Tanzer, MA Goodale</t>
  </si>
  <si>
    <t>221-5</t>
  </si>
  <si>
    <t>Depth Perception, Discrimination Learning, Field Dependence-Independence, Hand Strength, Humans, Optical Illusions, Orientation, Psychomotor Performance, Psychophysics, Reality Testing, Size Perception</t>
  </si>
  <si>
    <t>Ganel</t>
  </si>
  <si>
    <t>t(13) = 2.63</t>
  </si>
  <si>
    <t>does MGA reflect the real or illusory length of an object?</t>
  </si>
  <si>
    <t>Conflict-triggered goal shielding: Response conflicts attenuate background monitoring for prospective memory cues.</t>
  </si>
  <si>
    <t>T Goschke, G Dreisbach</t>
  </si>
  <si>
    <t>25-32</t>
  </si>
  <si>
    <t>https://osf.io/bk53t/</t>
  </si>
  <si>
    <t>Attention, Conflict (Psychology), Cues, Goals, Humans, Inhibition (Psychology), Intention, Memory, Short-Term, Orientation, Pattern Recognition, Visual, Psychomotor Performance, Reaction Time</t>
  </si>
  <si>
    <t>Goschke</t>
  </si>
  <si>
    <t>Perugini</t>
  </si>
  <si>
    <t>University of Milan-Bicocca</t>
  </si>
  <si>
    <t>marco.perugini@unimib.it g.costantini1@campus.unimib.it</t>
  </si>
  <si>
    <t>F(1, 38) = 6.21</t>
  </si>
  <si>
    <t>prep = .927</t>
  </si>
  <si>
    <t>whether or not participants would miss the PM cues more often when they were instantiated by incompatible rather than by compatible stimuli, and when were defined by a task-irrelevant rather than a task relevant stimulus dimension.</t>
  </si>
  <si>
    <t>η_p^2 = .14</t>
  </si>
  <si>
    <t>Shauna Gordon-McKeon</t>
  </si>
  <si>
    <t>F(1, 93)=18.94</t>
  </si>
  <si>
    <t>η_p^2=.17</t>
  </si>
  <si>
    <t>https://osf.io/mvdsw/</t>
  </si>
  <si>
    <t>Each participant of the replication study took 192 trials instead of 204, because of an error in the script.</t>
  </si>
  <si>
    <t>Cultural influences on neural substrates of attentional control</t>
  </si>
  <si>
    <t>T Hedden, S Ketay, A Aron, HR Markus, JD Gabrieli</t>
  </si>
  <si>
    <t>12-17</t>
  </si>
  <si>
    <t>Acculturation, Adolescent, Adult, Asian Americans [psychology], Attention [physiology], Brain [physiology], Cross-Cultural Comparison, Discrimination Learning [physiology], European Continental Ancestry Group [psychology], Female, Field Dependence-Independence, Frontal Lobe [physiology], Humans, Image Processing, Computer-Assisted, Imaging, Three-Dimensional, Judgment, Magnetic Resonance Imaging, Male, Orientation [physiology], Oxygen Consumption [physiology], Parietal Lobe [physiopathology], Pattern Recognition, Visual [physiology], Size Perception, Social Values</t>
  </si>
  <si>
    <t>Hedden</t>
  </si>
  <si>
    <t>F(1, 18) = 26.19</t>
  </si>
  <si>
    <t>culture x instruction interaction on activation differences</t>
  </si>
  <si>
    <t>First Impressions and Last Resorts: How listeners adjust to speaker variability.</t>
  </si>
  <si>
    <t>T Kraljic, AG Samuel, SE Brennan</t>
  </si>
  <si>
    <t>332-8</t>
  </si>
  <si>
    <t>https://osf.io/pj5hb/</t>
  </si>
  <si>
    <t>Adaptation, Psychological, Adolescent, Adult, Attention, Attitude, Humans, Phonetics, Reaction Time, Social Perception, Speech Perception</t>
  </si>
  <si>
    <t>Kraljic</t>
  </si>
  <si>
    <t>Brennan</t>
  </si>
  <si>
    <t>Babel</t>
  </si>
  <si>
    <t>molly.babel@ubc.ca</t>
  </si>
  <si>
    <t>F(1, 62) = 5.93</t>
  </si>
  <si>
    <t>simple effect</t>
  </si>
  <si>
    <t>Whether or not listeners hearing ambiguous pronunciations first would attribute them to the speaker and show learning; listeners hearing them second would instead attribute them to some (unknown) transient cause and not show learning.</t>
  </si>
  <si>
    <t>d = 0.6</t>
  </si>
  <si>
    <t>We recorded a new model talker for video. Misalignment between the new video and the old audio (note the original study also had an audio-video mismatch in terms of the speaker) could affect the outcome. The original study used listeners from Long Island, our listener population speaks a West Coast variety of North American English -- that could also play a role. We have not finished data collection, so I am not answering the last few questions.</t>
  </si>
  <si>
    <t>Molly Babel</t>
  </si>
  <si>
    <t>Speech (Linguistics)</t>
  </si>
  <si>
    <t>Detecting the snake in the grass: attention to fear-relevant stimuli by adults and young children.</t>
  </si>
  <si>
    <t>V Lobue, JS DeLoache</t>
  </si>
  <si>
    <t>284-9</t>
  </si>
  <si>
    <t>https://osf.io/sd7kg/</t>
  </si>
  <si>
    <t>Adult, Age Factors, Animals, Attention, Child, Preschool, Fear, Field Dependence-Independence, Humans, Pattern Recognition, Visual, Reaction Time, Snakes</t>
  </si>
  <si>
    <t>Lobue</t>
  </si>
  <si>
    <t>DeLoache</t>
  </si>
  <si>
    <t>Cramblet Alvarez</t>
  </si>
  <si>
    <t>F(1, 44) = 13.42</t>
  </si>
  <si>
    <t>whether or not the reaction time towards the detection of fear-relevant (snakes) vs. fear-irrelevant (caterpillar) stimuli will significantly differ.</t>
  </si>
  <si>
    <t>η_p^2 = . 23</t>
  </si>
  <si>
    <t>F(1, 44) = 1.437</t>
  </si>
  <si>
    <t>η2 = .032</t>
  </si>
  <si>
    <t>original author indicated "2" for her assessment because she preferred we replicate experiment #2 rather than #3</t>
  </si>
  <si>
    <t>https://osf.io/p67kr/</t>
  </si>
  <si>
    <t>use of different data collection program (written for the study)</t>
  </si>
  <si>
    <t>Education/school</t>
  </si>
  <si>
    <t>2X2X2 ANOVA</t>
  </si>
  <si>
    <t>Can an angry woman get ahead?</t>
  </si>
  <si>
    <t>VL Brescoll, EL Uhlmann</t>
  </si>
  <si>
    <t>268-75</t>
  </si>
  <si>
    <t>Adult, Anger, Career Mobility, Communication, Culture, Female, Hierarchy, Social, Humans, Internal-External Control, Male, Prejudice, Professional Competence, Salaries and Fringe Benefits, Stereotyping, Women, Working [psychology]</t>
  </si>
  <si>
    <t>Brescoll</t>
  </si>
  <si>
    <t>t(44) = 3.53</t>
  </si>
  <si>
    <t>prep = .986</t>
  </si>
  <si>
    <t>whether or not if an angry female professional provies an objective reason for being angry, does she evoke less negative reactions</t>
  </si>
  <si>
    <t>Implicit prejudice toward injecting drug users predicts intentions to change jobs among drug and alcohol nurses</t>
  </si>
  <si>
    <t>W von Hippel, L Brener, C von Hippel</t>
  </si>
  <si>
    <t>7-11</t>
  </si>
  <si>
    <t>Adult, Alcoholism [nursing], Attitude of Health Personnel, Career Mobility, Empathy, Female, Humans, Intention, Job Satisfaction, Middle Aged, Models, Psychological, New South Wales, Nurses [psychology], Personality Inventory, Prejudice, Substance Abuse, Intravenous [nursing]</t>
  </si>
  <si>
    <t>von Hippel</t>
  </si>
  <si>
    <t>indirect effect = .175</t>
  </si>
  <si>
    <t>bivariate correlation</t>
  </si>
  <si>
    <t>whether or not implicit prejudice is a significant mediator of the relation between job stress and intention to change jobs</t>
  </si>
  <si>
    <t>Affective Flexibility: evaluative processing goals shape amygdala activity.</t>
  </si>
  <si>
    <t>WA Cunningham, JJ Van Bavel, IR Johnsen</t>
  </si>
  <si>
    <t>152-60</t>
  </si>
  <si>
    <t>https://osf.io/bifc7/</t>
  </si>
  <si>
    <t>Adult, Affect [physiology], Amygdala [physiology], Female, Humans, Magnetic Resonance Imaging, Male</t>
  </si>
  <si>
    <t>Cunningham</t>
  </si>
  <si>
    <t>The Ohio State University</t>
  </si>
  <si>
    <t>McRae</t>
  </si>
  <si>
    <t>University of Denver</t>
  </si>
  <si>
    <t>Kateri.McRae@du.edu</t>
  </si>
  <si>
    <t>f(1, 11) = 9.67</t>
  </si>
  <si>
    <t>more extreme positive and negative names were expected to be associated with greater amygdala activation</t>
  </si>
  <si>
    <t>dz = 3.931481</t>
  </si>
  <si>
    <t>Josh@cos.io</t>
  </si>
  <si>
    <t>some novel stimuli to be time and location appropriate, different scan parameters, slight different task timing</t>
  </si>
  <si>
    <t>Kateri McRae</t>
  </si>
  <si>
    <t>Cognitive Neuroscience</t>
  </si>
  <si>
    <t>The value heuristic in judgments of relative frequency.</t>
  </si>
  <si>
    <t>X Dai, K Wertenbroch, CM Brendl</t>
  </si>
  <si>
    <t>18-9</t>
  </si>
  <si>
    <t>https://osf.io/q7f6w/</t>
  </si>
  <si>
    <t>Adult, Attention, Concept Formation, Discrimination Learning, Female, Humans, Judgment, Male, Memory, Short-Term, Motivation, Pattern Recognition, Visual, Problem Solving</t>
  </si>
  <si>
    <t>Dai</t>
  </si>
  <si>
    <t>INSEAD Europe Campus</t>
  </si>
  <si>
    <t>Brendl</t>
  </si>
  <si>
    <t>Fuchs</t>
  </si>
  <si>
    <t>University of Cologne</t>
  </si>
  <si>
    <t>Heather Fuchs</t>
  </si>
  <si>
    <t>X^2(1, N=56) = 4.51</t>
  </si>
  <si>
    <t>endowment condition on estimates</t>
  </si>
  <si>
    <t>w = .3386167</t>
  </si>
  <si>
    <t>X^2(1, N = 51) = 1.57</t>
  </si>
  <si>
    <t>w = .19</t>
  </si>
  <si>
    <t>Josh ... &amp; Ruben Arslan</t>
  </si>
  <si>
    <t>https://osf.io/aigrv/</t>
  </si>
  <si>
    <t>The language in which the study was conducted.</t>
  </si>
  <si>
    <t>Decision making</t>
  </si>
  <si>
    <t>chi Square</t>
  </si>
  <si>
    <t>Conjoint measurement of gloss and surface texture</t>
  </si>
  <si>
    <t>YX Ho, MS Landy, LT Maloney</t>
  </si>
  <si>
    <t>196-204</t>
  </si>
  <si>
    <t>Cognition, Cues, Humans, Judgment, Light, Models, Psychological, Visual Perception</t>
  </si>
  <si>
    <t>Ho</t>
  </si>
  <si>
    <t>comparison of full model to additive model for experiments 1 and 2</t>
  </si>
  <si>
    <t>Head up, foot down: Object words orient attention to the objects' typical location.</t>
  </si>
  <si>
    <t>Z Estes, M Verges, LW Barsalou</t>
  </si>
  <si>
    <t>93-7</t>
  </si>
  <si>
    <t>https://osf.io/vwnit/</t>
  </si>
  <si>
    <t>Attention, Cues, Head, Humans, Space Perception, Vocabulary</t>
  </si>
  <si>
    <t>Estes</t>
  </si>
  <si>
    <t>University of Warwick</t>
  </si>
  <si>
    <t>Barsalou</t>
  </si>
  <si>
    <t>Emory University</t>
  </si>
  <si>
    <t>F(1, 17) = 9.33</t>
  </si>
  <si>
    <t>typical/atypical location on error rate</t>
  </si>
  <si>
    <t>η^2 =.7</t>
  </si>
  <si>
    <t>F(1, 21) = 1.45</t>
  </si>
  <si>
    <t>η_p^2 = .065</t>
  </si>
  <si>
    <t>Power calculations refer to error-rate data and assume a correlation of r = .5 between repeated measures</t>
  </si>
  <si>
    <t>https://osf.io/4di3e/</t>
  </si>
  <si>
    <t>We translated the stimulus material from English to German. Our sample was drawn at a German university. The procedure of both studies, however, was virtually identical.</t>
  </si>
  <si>
    <t>within subjects ANOVA</t>
  </si>
  <si>
    <t>T_sign_O</t>
  </si>
  <si>
    <t>T_sign_R</t>
  </si>
  <si>
    <t>T_O_larger</t>
  </si>
  <si>
    <t>T_N_O_for_tables</t>
  </si>
  <si>
    <t>T_N_R_for_tables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</si>
</sst>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3" x14ac:knownFonts="1">
    <font>
      <sz val="10"/>
      <name val="Arial"/>
    </font>
    <font>
      <b/>
      <sz val="10"/>
      <name val="Arial"/>
    </font>
    <font>
      <sz val="10"/>
      <name val="Arial"/>
    </font>
    <font>
      <sz val="11"/>
      <name val="Arial"/>
    </font>
    <font>
      <b/>
      <sz val="10"/>
      <name val="Arial"/>
    </font>
    <font>
      <sz val="10"/>
      <name val="Arial"/>
    </font>
    <font>
      <u/>
      <sz val="10"/>
      <color rgb="FF0000FF"/>
      <name val="Arial"/>
    </font>
    <font>
      <u/>
      <sz val="10"/>
      <color rgb="FF0000FF"/>
      <name val="Arial"/>
    </font>
    <font>
      <u/>
      <sz val="10"/>
      <color rgb="FF0000FF"/>
      <name val="Arial"/>
    </font>
    <font>
      <sz val="10"/>
      <color rgb="FF000000"/>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sz val="10"/>
      <color rgb="FF222222"/>
      <name val="Arial"/>
    </font>
    <font>
      <sz val="10"/>
      <color rgb="FF333333"/>
      <name val="Arial"/>
    </font>
    <font>
      <u/>
      <sz val="10"/>
      <color rgb="FF0000FF"/>
      <name val="Arial"/>
    </font>
    <font>
      <sz val="10"/>
      <color rgb="FF000000"/>
      <name val="Arial"/>
    </font>
    <font>
      <sz val="10"/>
      <name val="Arial"/>
      <family val="2"/>
    </font>
    <font>
      <sz val="10"/>
      <color rgb="FF000000"/>
      <name val="Arial"/>
      <family val="2"/>
    </font>
    <font>
      <b/>
      <sz val="10"/>
      <name val="Arial"/>
      <family val="2"/>
    </font>
    <font>
      <sz val="10"/>
      <color rgb="FFFF0000"/>
      <name val="Arial"/>
      <family val="2"/>
    </font>
  </fonts>
  <fills count="14">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3C47D"/>
        <bgColor rgb="FF93C47D"/>
      </patternFill>
    </fill>
    <fill>
      <patternFill patternType="solid">
        <fgColor rgb="FFF4CCCC"/>
        <bgColor rgb="FFF4CCCC"/>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92D050"/>
        <bgColor indexed="64"/>
      </patternFill>
    </fill>
    <fill>
      <patternFill patternType="solid">
        <fgColor rgb="FFFFC000"/>
        <bgColor rgb="FF93C47D"/>
      </patternFill>
    </fill>
  </fills>
  <borders count="4">
    <border>
      <left/>
      <right/>
      <top/>
      <bottom/>
      <diagonal/>
    </border>
    <border>
      <left/>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176">
    <xf numFmtId="0" fontId="0" fillId="0" borderId="0" xfId="0"/>
    <xf numFmtId="0" fontId="1" fillId="2" borderId="1" xfId="0" applyFont="1" applyFill="1" applyBorder="1" applyAlignment="1">
      <alignment horizontal="left"/>
    </xf>
    <xf numFmtId="0" fontId="1" fillId="2" borderId="1" xfId="0" applyFont="1" applyFill="1" applyBorder="1" applyAlignment="1"/>
    <xf numFmtId="0" fontId="1" fillId="2" borderId="1"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0" borderId="1" xfId="0" applyFont="1" applyBorder="1" applyAlignment="1">
      <alignment horizontal="left"/>
    </xf>
    <xf numFmtId="0" fontId="2" fillId="0" borderId="1" xfId="0" applyFont="1" applyBorder="1" applyAlignment="1"/>
    <xf numFmtId="0" fontId="1" fillId="2" borderId="1" xfId="0" applyFont="1" applyFill="1" applyBorder="1" applyAlignment="1">
      <alignment horizontal="left"/>
    </xf>
    <xf numFmtId="0" fontId="3" fillId="3" borderId="1" xfId="0" applyFont="1" applyFill="1" applyBorder="1" applyAlignment="1">
      <alignment horizontal="center"/>
    </xf>
    <xf numFmtId="0" fontId="1" fillId="2" borderId="1" xfId="0" applyFont="1" applyFill="1" applyBorder="1" applyAlignment="1">
      <alignment horizontal="center"/>
    </xf>
    <xf numFmtId="3" fontId="4" fillId="2" borderId="1" xfId="0" applyNumberFormat="1" applyFont="1" applyFill="1" applyBorder="1" applyAlignment="1">
      <alignment horizontal="center"/>
    </xf>
    <xf numFmtId="0" fontId="0" fillId="0" borderId="1" xfId="0" applyFont="1" applyBorder="1" applyAlignment="1">
      <alignment horizontal="left"/>
    </xf>
    <xf numFmtId="0" fontId="1" fillId="0" borderId="1" xfId="0" applyFont="1" applyBorder="1" applyAlignment="1">
      <alignment horizontal="center"/>
    </xf>
    <xf numFmtId="0" fontId="2" fillId="0" borderId="1" xfId="0" applyFon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5" fillId="3" borderId="1" xfId="0" applyFont="1" applyFill="1" applyBorder="1" applyAlignment="1">
      <alignment horizontal="left"/>
    </xf>
    <xf numFmtId="0" fontId="6" fillId="0" borderId="1" xfId="0" applyFont="1" applyBorder="1" applyAlignment="1">
      <alignment horizontal="left"/>
    </xf>
    <xf numFmtId="0" fontId="0" fillId="0" borderId="1" xfId="0" applyFont="1" applyBorder="1" applyAlignment="1">
      <alignment horizontal="left"/>
    </xf>
    <xf numFmtId="0" fontId="2" fillId="0" borderId="1" xfId="0" applyFont="1" applyBorder="1" applyAlignment="1">
      <alignment horizontal="center"/>
    </xf>
    <xf numFmtId="0" fontId="5" fillId="0" borderId="1" xfId="0" applyFont="1" applyBorder="1" applyAlignment="1">
      <alignment horizontal="center"/>
    </xf>
    <xf numFmtId="0" fontId="3" fillId="0" borderId="1" xfId="0" applyFont="1" applyBorder="1" applyAlignment="1">
      <alignment horizontal="center"/>
    </xf>
    <xf numFmtId="0" fontId="5" fillId="0" borderId="1" xfId="0" applyFont="1" applyBorder="1" applyAlignment="1">
      <alignment horizontal="center"/>
    </xf>
    <xf numFmtId="0" fontId="3" fillId="3" borderId="1" xfId="0" applyFont="1" applyFill="1" applyBorder="1" applyAlignment="1">
      <alignment horizontal="center"/>
    </xf>
    <xf numFmtId="0" fontId="5" fillId="0" borderId="1" xfId="0" applyFont="1" applyBorder="1" applyAlignment="1"/>
    <xf numFmtId="0" fontId="5" fillId="0" borderId="1" xfId="0" applyFont="1" applyBorder="1" applyAlignment="1"/>
    <xf numFmtId="14" fontId="5" fillId="0" borderId="1" xfId="0" applyNumberFormat="1" applyFont="1" applyBorder="1" applyAlignment="1">
      <alignment horizontal="center"/>
    </xf>
    <xf numFmtId="14" fontId="5" fillId="0" borderId="1" xfId="0" applyNumberFormat="1" applyFon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xf>
    <xf numFmtId="3" fontId="5" fillId="0" borderId="1" xfId="0" applyNumberFormat="1"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left"/>
    </xf>
    <xf numFmtId="0" fontId="7"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right"/>
    </xf>
    <xf numFmtId="0" fontId="5"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8" fillId="0" borderId="1" xfId="0" applyFont="1" applyBorder="1" applyAlignment="1">
      <alignment horizontal="left"/>
    </xf>
    <xf numFmtId="14" fontId="5" fillId="0" borderId="1" xfId="0" applyNumberFormat="1" applyFont="1" applyBorder="1" applyAlignment="1">
      <alignment horizontal="center"/>
    </xf>
    <xf numFmtId="0" fontId="5" fillId="0" borderId="1" xfId="0" applyFont="1" applyBorder="1" applyAlignment="1">
      <alignment horizontal="left"/>
    </xf>
    <xf numFmtId="3" fontId="5" fillId="0" borderId="1" xfId="0" applyNumberFormat="1" applyFont="1" applyBorder="1" applyAlignment="1">
      <alignment horizontal="left"/>
    </xf>
    <xf numFmtId="0" fontId="2" fillId="0" borderId="1"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center"/>
    </xf>
    <xf numFmtId="0" fontId="2" fillId="0" borderId="1" xfId="0" applyFont="1" applyBorder="1" applyAlignment="1"/>
    <xf numFmtId="0" fontId="2" fillId="0" borderId="1" xfId="0" applyFont="1" applyBorder="1" applyAlignment="1">
      <alignment horizontal="center"/>
    </xf>
    <xf numFmtId="0" fontId="9" fillId="3" borderId="1" xfId="0" applyFont="1" applyFill="1" applyBorder="1" applyAlignment="1">
      <alignment horizontal="center"/>
    </xf>
    <xf numFmtId="0" fontId="2" fillId="0" borderId="1" xfId="0" applyFont="1" applyBorder="1" applyAlignment="1">
      <alignment horizontal="right"/>
    </xf>
    <xf numFmtId="11" fontId="2" fillId="0" borderId="1" xfId="0" applyNumberFormat="1" applyFont="1" applyBorder="1" applyAlignment="1">
      <alignment horizontal="center"/>
    </xf>
    <xf numFmtId="11" fontId="2" fillId="4" borderId="1" xfId="0" applyNumberFormat="1" applyFont="1" applyFill="1" applyBorder="1" applyAlignment="1">
      <alignment horizontal="center"/>
    </xf>
    <xf numFmtId="0" fontId="2" fillId="4" borderId="1" xfId="0" applyFont="1" applyFill="1" applyBorder="1" applyAlignment="1">
      <alignment horizontal="right"/>
    </xf>
    <xf numFmtId="0" fontId="2" fillId="4" borderId="1" xfId="0" applyFont="1" applyFill="1" applyBorder="1" applyAlignment="1">
      <alignment horizontal="center"/>
    </xf>
    <xf numFmtId="0" fontId="5" fillId="3"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applyAlignment="1"/>
    <xf numFmtId="0" fontId="2" fillId="0" borderId="1" xfId="0" applyFont="1" applyBorder="1"/>
    <xf numFmtId="0" fontId="5" fillId="0" borderId="1" xfId="0" applyFont="1" applyBorder="1" applyAlignment="1">
      <alignment horizontal="right"/>
    </xf>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center"/>
    </xf>
    <xf numFmtId="0" fontId="2" fillId="0" borderId="1" xfId="0" applyFont="1" applyBorder="1" applyAlignment="1">
      <alignment horizontal="left"/>
    </xf>
    <xf numFmtId="11" fontId="2" fillId="0" borderId="1" xfId="0" applyNumberFormat="1" applyFont="1" applyBorder="1" applyAlignment="1">
      <alignment horizontal="right"/>
    </xf>
    <xf numFmtId="0" fontId="10" fillId="0" borderId="1" xfId="0" applyFont="1" applyBorder="1" applyAlignment="1">
      <alignment horizontal="left"/>
    </xf>
    <xf numFmtId="0" fontId="0" fillId="0" borderId="1" xfId="0" applyFont="1" applyBorder="1" applyAlignment="1">
      <alignment horizontal="left"/>
    </xf>
    <xf numFmtId="0" fontId="5" fillId="3" borderId="1" xfId="0" applyFont="1" applyFill="1" applyBorder="1" applyAlignment="1">
      <alignment horizontal="center"/>
    </xf>
    <xf numFmtId="0" fontId="5" fillId="0" borderId="1" xfId="0" applyFont="1" applyBorder="1" applyAlignment="1"/>
    <xf numFmtId="0" fontId="0" fillId="0" borderId="1" xfId="0" applyFont="1" applyBorder="1" applyAlignment="1">
      <alignment horizontal="left"/>
    </xf>
    <xf numFmtId="14" fontId="5" fillId="0" borderId="1" xfId="0" applyNumberFormat="1" applyFont="1" applyBorder="1" applyAlignment="1">
      <alignment horizontal="left"/>
    </xf>
    <xf numFmtId="14" fontId="5" fillId="0" borderId="1" xfId="0" applyNumberFormat="1" applyFont="1" applyBorder="1" applyAlignment="1">
      <alignment horizontal="center"/>
    </xf>
    <xf numFmtId="0" fontId="5" fillId="0" borderId="1" xfId="0" applyFont="1" applyBorder="1" applyAlignment="1">
      <alignment horizontal="center"/>
    </xf>
    <xf numFmtId="14" fontId="2" fillId="0" borderId="1" xfId="0" applyNumberFormat="1" applyFont="1" applyBorder="1"/>
    <xf numFmtId="0" fontId="11" fillId="0" borderId="1" xfId="0" applyFont="1" applyBorder="1" applyAlignment="1">
      <alignment horizontal="center"/>
    </xf>
    <xf numFmtId="0" fontId="12" fillId="0" borderId="1" xfId="0" applyFont="1" applyBorder="1" applyAlignment="1"/>
    <xf numFmtId="0" fontId="2" fillId="0" borderId="1" xfId="0" applyFont="1" applyBorder="1" applyAlignment="1"/>
    <xf numFmtId="3" fontId="5" fillId="0" borderId="1" xfId="0" applyNumberFormat="1" applyFont="1" applyBorder="1" applyAlignment="1"/>
    <xf numFmtId="3" fontId="5" fillId="0" borderId="1" xfId="0" applyNumberFormat="1" applyFont="1" applyBorder="1" applyAlignment="1"/>
    <xf numFmtId="0" fontId="5" fillId="0" borderId="1" xfId="0" applyFont="1" applyBorder="1" applyAlignment="1"/>
    <xf numFmtId="0" fontId="5" fillId="5" borderId="1" xfId="0" applyFont="1" applyFill="1" applyBorder="1" applyAlignment="1">
      <alignment horizontal="left"/>
    </xf>
    <xf numFmtId="0" fontId="13" fillId="0" borderId="1" xfId="0" applyFont="1" applyBorder="1" applyAlignment="1"/>
    <xf numFmtId="0" fontId="3" fillId="0" borderId="1" xfId="0" applyFont="1" applyBorder="1" applyAlignment="1">
      <alignment horizontal="center"/>
    </xf>
    <xf numFmtId="0" fontId="5" fillId="0" borderId="1" xfId="0" applyFont="1" applyBorder="1" applyAlignment="1">
      <alignment horizontal="left"/>
    </xf>
    <xf numFmtId="0" fontId="2" fillId="0" borderId="1" xfId="0" applyFont="1" applyBorder="1" applyAlignment="1">
      <alignment horizontal="center"/>
    </xf>
    <xf numFmtId="0" fontId="5" fillId="0" borderId="1" xfId="0" applyFont="1" applyBorder="1" applyAlignment="1"/>
    <xf numFmtId="0" fontId="5" fillId="0" borderId="1" xfId="0" applyFont="1" applyBorder="1" applyAlignment="1">
      <alignment horizontal="right"/>
    </xf>
    <xf numFmtId="0" fontId="5" fillId="0" borderId="1" xfId="0" applyFont="1" applyBorder="1" applyAlignment="1">
      <alignment horizontal="center"/>
    </xf>
    <xf numFmtId="0" fontId="14" fillId="0" borderId="1" xfId="0" applyFont="1" applyBorder="1" applyAlignment="1">
      <alignment horizontal="left"/>
    </xf>
    <xf numFmtId="0" fontId="2" fillId="0" borderId="1" xfId="0" applyFont="1" applyBorder="1" applyAlignment="1">
      <alignment horizontal="right"/>
    </xf>
    <xf numFmtId="0" fontId="5" fillId="0" borderId="1" xfId="0" applyFont="1" applyBorder="1" applyAlignment="1">
      <alignment horizontal="center"/>
    </xf>
    <xf numFmtId="14" fontId="5" fillId="0" borderId="1" xfId="0" applyNumberFormat="1" applyFont="1" applyBorder="1" applyAlignment="1">
      <alignment horizontal="center"/>
    </xf>
    <xf numFmtId="14" fontId="2" fillId="0" borderId="1" xfId="0" applyNumberFormat="1" applyFont="1" applyBorder="1" applyAlignment="1">
      <alignment horizontal="center"/>
    </xf>
    <xf numFmtId="0" fontId="15" fillId="0" borderId="1" xfId="0" applyFont="1" applyBorder="1" applyAlignment="1"/>
    <xf numFmtId="0" fontId="2" fillId="0" borderId="1" xfId="0" applyFont="1" applyBorder="1" applyAlignment="1"/>
    <xf numFmtId="14" fontId="5" fillId="0" borderId="1" xfId="0" applyNumberFormat="1" applyFont="1" applyBorder="1" applyAlignment="1">
      <alignment horizontal="center"/>
    </xf>
    <xf numFmtId="0" fontId="16" fillId="3" borderId="1" xfId="0" applyFont="1" applyFill="1" applyBorder="1" applyAlignment="1">
      <alignment horizontal="center"/>
    </xf>
    <xf numFmtId="0" fontId="15" fillId="3" borderId="1" xfId="0" applyFont="1" applyFill="1" applyBorder="1" applyAlignment="1">
      <alignment horizontal="center"/>
    </xf>
    <xf numFmtId="11" fontId="2" fillId="0" borderId="1" xfId="0" applyNumberFormat="1" applyFont="1" applyBorder="1" applyAlignment="1">
      <alignment horizontal="center"/>
    </xf>
    <xf numFmtId="11" fontId="5" fillId="0" borderId="1" xfId="0" applyNumberFormat="1" applyFont="1" applyBorder="1" applyAlignment="1">
      <alignment horizontal="center"/>
    </xf>
    <xf numFmtId="0" fontId="0" fillId="0" borderId="1" xfId="0" applyFont="1" applyBorder="1" applyAlignment="1">
      <alignment horizontal="left"/>
    </xf>
    <xf numFmtId="0" fontId="17" fillId="0" borderId="1" xfId="0" applyFont="1" applyBorder="1" applyAlignment="1">
      <alignment horizontal="left"/>
    </xf>
    <xf numFmtId="0" fontId="15" fillId="3" borderId="1" xfId="0" applyFont="1" applyFill="1" applyBorder="1" applyAlignment="1">
      <alignment horizontal="center"/>
    </xf>
    <xf numFmtId="0" fontId="5" fillId="0" borderId="1" xfId="0" applyFont="1" applyBorder="1" applyAlignment="1"/>
    <xf numFmtId="14" fontId="2" fillId="0" borderId="1" xfId="0" applyNumberFormat="1" applyFont="1" applyBorder="1" applyAlignment="1">
      <alignment horizontal="left"/>
    </xf>
    <xf numFmtId="0" fontId="16" fillId="3" borderId="1" xfId="0" applyFont="1" applyFill="1" applyBorder="1" applyAlignment="1">
      <alignment horizontal="left"/>
    </xf>
    <xf numFmtId="0" fontId="2" fillId="6" borderId="1" xfId="0" applyFont="1" applyFill="1" applyBorder="1" applyAlignment="1">
      <alignment horizontal="center"/>
    </xf>
    <xf numFmtId="3" fontId="16" fillId="3" borderId="1" xfId="0" applyNumberFormat="1" applyFont="1" applyFill="1" applyBorder="1" applyAlignment="1">
      <alignment horizontal="left"/>
    </xf>
    <xf numFmtId="3" fontId="5" fillId="0" borderId="1" xfId="0" applyNumberFormat="1" applyFont="1" applyBorder="1" applyAlignment="1">
      <alignment horizontal="left"/>
    </xf>
    <xf numFmtId="0" fontId="15" fillId="3" borderId="1" xfId="0" applyFont="1" applyFill="1" applyBorder="1" applyAlignment="1"/>
    <xf numFmtId="0" fontId="2" fillId="0" borderId="1" xfId="0" applyFont="1" applyBorder="1" applyAlignment="1">
      <alignment horizontal="left"/>
    </xf>
    <xf numFmtId="0" fontId="5" fillId="0" borderId="1" xfId="0" applyFont="1" applyBorder="1" applyAlignment="1">
      <alignment horizontal="left"/>
    </xf>
    <xf numFmtId="0" fontId="2" fillId="0" borderId="1" xfId="0" applyFont="1" applyBorder="1" applyAlignment="1">
      <alignment horizontal="left"/>
    </xf>
    <xf numFmtId="0" fontId="2" fillId="6" borderId="1" xfId="0" applyFont="1" applyFill="1" applyBorder="1" applyAlignment="1">
      <alignment horizontal="center"/>
    </xf>
    <xf numFmtId="0" fontId="5" fillId="0" borderId="1" xfId="0" applyFont="1" applyBorder="1" applyAlignment="1">
      <alignment horizontal="left"/>
    </xf>
    <xf numFmtId="0" fontId="5" fillId="0" borderId="1" xfId="0" applyFont="1" applyBorder="1" applyAlignment="1">
      <alignment horizontal="left"/>
    </xf>
    <xf numFmtId="14" fontId="5" fillId="0" borderId="1" xfId="0" applyNumberFormat="1" applyFont="1" applyBorder="1" applyAlignment="1">
      <alignment horizontal="left"/>
    </xf>
    <xf numFmtId="14" fontId="5" fillId="0" borderId="1" xfId="0" applyNumberFormat="1" applyFont="1" applyBorder="1" applyAlignment="1">
      <alignment horizontal="left"/>
    </xf>
    <xf numFmtId="14" fontId="5" fillId="0" borderId="1" xfId="0" applyNumberFormat="1" applyFont="1" applyBorder="1" applyAlignment="1">
      <alignment horizontal="center"/>
    </xf>
    <xf numFmtId="0" fontId="2" fillId="0" borderId="1" xfId="0" applyFont="1" applyBorder="1" applyAlignment="1"/>
    <xf numFmtId="0" fontId="18" fillId="0" borderId="1" xfId="0" applyFont="1" applyBorder="1" applyAlignment="1">
      <alignment horizontal="center"/>
    </xf>
    <xf numFmtId="0" fontId="18" fillId="3" borderId="1" xfId="0" applyFont="1" applyFill="1" applyBorder="1" applyAlignment="1">
      <alignment horizontal="center"/>
    </xf>
    <xf numFmtId="0" fontId="18" fillId="3" borderId="1" xfId="0" applyFont="1" applyFill="1" applyBorder="1" applyAlignment="1">
      <alignment horizontal="center"/>
    </xf>
    <xf numFmtId="0" fontId="5" fillId="0" borderId="1" xfId="0" applyFont="1" applyBorder="1" applyAlignment="1"/>
    <xf numFmtId="0" fontId="5" fillId="3" borderId="1" xfId="0" applyFont="1" applyFill="1" applyBorder="1" applyAlignment="1">
      <alignment horizontal="left"/>
    </xf>
    <xf numFmtId="0" fontId="5" fillId="3" borderId="1" xfId="0" applyFont="1" applyFill="1" applyBorder="1" applyAlignment="1"/>
    <xf numFmtId="0" fontId="18" fillId="0" borderId="1" xfId="0" applyFont="1" applyBorder="1" applyAlignment="1">
      <alignment horizontal="center"/>
    </xf>
    <xf numFmtId="0" fontId="2" fillId="6" borderId="1" xfId="0" applyFont="1" applyFill="1" applyBorder="1" applyAlignment="1"/>
    <xf numFmtId="0" fontId="2" fillId="6" borderId="1" xfId="0" applyFont="1" applyFill="1" applyBorder="1" applyAlignment="1"/>
    <xf numFmtId="164" fontId="5" fillId="0" borderId="1" xfId="0" applyNumberFormat="1" applyFont="1" applyBorder="1" applyAlignment="1">
      <alignment horizontal="center"/>
    </xf>
    <xf numFmtId="11" fontId="2" fillId="0" borderId="1" xfId="0" applyNumberFormat="1" applyFont="1" applyBorder="1" applyAlignment="1"/>
    <xf numFmtId="0" fontId="2" fillId="0" borderId="2" xfId="0" applyFont="1" applyBorder="1"/>
    <xf numFmtId="0" fontId="2" fillId="0" borderId="3" xfId="0" applyFont="1" applyBorder="1"/>
    <xf numFmtId="0" fontId="5" fillId="7" borderId="1" xfId="0" applyFont="1" applyFill="1" applyBorder="1" applyAlignment="1">
      <alignment horizontal="center"/>
    </xf>
    <xf numFmtId="0" fontId="3" fillId="3" borderId="1" xfId="0" applyFont="1" applyFill="1" applyBorder="1" applyAlignment="1"/>
    <xf numFmtId="164" fontId="5" fillId="0" borderId="1" xfId="0" applyNumberFormat="1" applyFont="1" applyBorder="1" applyAlignment="1">
      <alignment horizontal="left"/>
    </xf>
    <xf numFmtId="3" fontId="5" fillId="0" borderId="1" xfId="0" applyNumberFormat="1" applyFont="1" applyBorder="1" applyAlignment="1">
      <alignment horizontal="left"/>
    </xf>
    <xf numFmtId="0" fontId="0" fillId="0" borderId="1" xfId="0" applyFont="1" applyBorder="1"/>
    <xf numFmtId="0" fontId="2" fillId="0" borderId="1" xfId="0" applyFont="1" applyBorder="1" applyAlignment="1"/>
    <xf numFmtId="0" fontId="0" fillId="0" borderId="0" xfId="0"/>
    <xf numFmtId="0" fontId="0" fillId="0" borderId="0" xfId="0" applyAlignment="1">
      <alignment horizontal="right"/>
    </xf>
    <xf numFmtId="0" fontId="0" fillId="0" borderId="0" xfId="0"/>
    <xf numFmtId="0" fontId="2" fillId="0" borderId="1" xfId="0" applyFont="1" applyFill="1" applyBorder="1" applyAlignment="1">
      <alignment horizontal="center"/>
    </xf>
    <xf numFmtId="0" fontId="2" fillId="0" borderId="1" xfId="0" applyFont="1" applyFill="1" applyBorder="1" applyAlignment="1"/>
    <xf numFmtId="0" fontId="5" fillId="0"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Fill="1" applyBorder="1" applyAlignment="1">
      <alignment horizontal="right"/>
    </xf>
    <xf numFmtId="11" fontId="2" fillId="9" borderId="1" xfId="0" applyNumberFormat="1" applyFont="1" applyFill="1" applyBorder="1" applyAlignment="1">
      <alignment horizontal="center"/>
    </xf>
    <xf numFmtId="11" fontId="2" fillId="0"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1" xfId="0" applyFont="1" applyFill="1" applyBorder="1" applyAlignment="1">
      <alignment horizontal="right"/>
    </xf>
    <xf numFmtId="0" fontId="2" fillId="10" borderId="1" xfId="0" applyFont="1" applyFill="1" applyBorder="1" applyAlignment="1">
      <alignment horizontal="center"/>
    </xf>
    <xf numFmtId="0" fontId="2" fillId="11" borderId="1" xfId="0" applyFont="1" applyFill="1" applyBorder="1" applyAlignment="1">
      <alignment horizontal="center"/>
    </xf>
    <xf numFmtId="0" fontId="19" fillId="0" borderId="1" xfId="0" applyFont="1" applyFill="1" applyBorder="1" applyAlignment="1"/>
    <xf numFmtId="0" fontId="20" fillId="0" borderId="1" xfId="0" applyFont="1" applyBorder="1" applyAlignment="1">
      <alignment vertical="center"/>
    </xf>
    <xf numFmtId="0" fontId="19" fillId="8" borderId="1" xfId="0" applyFont="1" applyFill="1" applyBorder="1" applyAlignment="1">
      <alignment horizontal="center"/>
    </xf>
    <xf numFmtId="0" fontId="21" fillId="2" borderId="1" xfId="0" applyFont="1" applyFill="1" applyBorder="1" applyAlignment="1">
      <alignment horizontal="center"/>
    </xf>
    <xf numFmtId="0" fontId="0" fillId="0" borderId="0" xfId="0" applyAlignment="1">
      <alignment horizontal="center"/>
    </xf>
    <xf numFmtId="0" fontId="0" fillId="11" borderId="0" xfId="0" applyFill="1" applyAlignment="1">
      <alignment horizontal="center"/>
    </xf>
    <xf numFmtId="0" fontId="0" fillId="10" borderId="0" xfId="0" applyFill="1" applyAlignment="1">
      <alignment horizontal="center"/>
    </xf>
    <xf numFmtId="0" fontId="5" fillId="8" borderId="1" xfId="0" applyFont="1" applyFill="1" applyBorder="1" applyAlignment="1">
      <alignment horizontal="center"/>
    </xf>
    <xf numFmtId="0" fontId="2" fillId="13" borderId="1" xfId="0" applyFont="1" applyFill="1" applyBorder="1" applyAlignment="1">
      <alignment horizontal="center"/>
    </xf>
    <xf numFmtId="0" fontId="0" fillId="0" borderId="1" xfId="0" applyFont="1" applyBorder="1" applyAlignment="1">
      <alignment horizontal="center"/>
    </xf>
    <xf numFmtId="0" fontId="5" fillId="12" borderId="1" xfId="0" applyFont="1" applyFill="1" applyBorder="1" applyAlignment="1">
      <alignment horizontal="center"/>
    </xf>
    <xf numFmtId="0" fontId="0" fillId="12" borderId="0" xfId="0" applyFill="1"/>
    <xf numFmtId="0" fontId="0" fillId="10" borderId="0" xfId="0" applyFill="1"/>
    <xf numFmtId="0" fontId="0" fillId="0" borderId="0" xfId="0"/>
    <xf numFmtId="0" fontId="2" fillId="0" borderId="1" xfId="0" applyFont="1" applyBorder="1" applyAlignment="1"/>
    <xf numFmtId="0" fontId="0" fillId="0" borderId="0" xfId="0"/>
    <xf numFmtId="0" fontId="22" fillId="10" borderId="0" xfId="0" applyFon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1314450</xdr:colOff>
      <xdr:row>36</xdr:row>
      <xdr:rowOff>171450</xdr:rowOff>
    </xdr:to>
    <xdr:sp macro="" textlink="">
      <xdr:nvSpPr>
        <xdr:cNvPr id="1066" name="Rectangle 4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sf.io/abxcj/" TargetMode="External"/><Relationship Id="rId21" Type="http://schemas.openxmlformats.org/officeDocument/2006/relationships/hyperlink" Target="https://osf.io/tjzqr/" TargetMode="External"/><Relationship Id="rId42" Type="http://schemas.openxmlformats.org/officeDocument/2006/relationships/hyperlink" Target="https://osf.io/ahpik/" TargetMode="External"/><Relationship Id="rId63" Type="http://schemas.openxmlformats.org/officeDocument/2006/relationships/hyperlink" Target="https://osf.io/u23g9/" TargetMode="External"/><Relationship Id="rId84" Type="http://schemas.openxmlformats.org/officeDocument/2006/relationships/hyperlink" Target="https://osf.io/h84qd/" TargetMode="External"/><Relationship Id="rId138" Type="http://schemas.openxmlformats.org/officeDocument/2006/relationships/hyperlink" Target="https://osf.io/qlzap/" TargetMode="External"/><Relationship Id="rId159" Type="http://schemas.openxmlformats.org/officeDocument/2006/relationships/hyperlink" Target="https://osf.io/c5fza/" TargetMode="External"/><Relationship Id="rId170" Type="http://schemas.openxmlformats.org/officeDocument/2006/relationships/hyperlink" Target="https://osf.io/eyk8w/" TargetMode="External"/><Relationship Id="rId191" Type="http://schemas.openxmlformats.org/officeDocument/2006/relationships/hyperlink" Target="https://osf.io/0aifq/" TargetMode="External"/><Relationship Id="rId205" Type="http://schemas.openxmlformats.org/officeDocument/2006/relationships/hyperlink" Target="https://osf.io/vwnit/" TargetMode="External"/><Relationship Id="rId16" Type="http://schemas.openxmlformats.org/officeDocument/2006/relationships/hyperlink" Target="https://osf.io/dctav/" TargetMode="External"/><Relationship Id="rId107" Type="http://schemas.openxmlformats.org/officeDocument/2006/relationships/hyperlink" Target="https://osf.io/79dey/" TargetMode="External"/><Relationship Id="rId11" Type="http://schemas.openxmlformats.org/officeDocument/2006/relationships/hyperlink" Target="https://osf.io/atgp5/" TargetMode="External"/><Relationship Id="rId32" Type="http://schemas.openxmlformats.org/officeDocument/2006/relationships/hyperlink" Target="https://osf.io/vhzi6/" TargetMode="External"/><Relationship Id="rId37" Type="http://schemas.openxmlformats.org/officeDocument/2006/relationships/hyperlink" Target="https://osf.io/sqim7/" TargetMode="External"/><Relationship Id="rId53" Type="http://schemas.openxmlformats.org/officeDocument/2006/relationships/hyperlink" Target="https://osf.io/tv82z/" TargetMode="External"/><Relationship Id="rId58" Type="http://schemas.openxmlformats.org/officeDocument/2006/relationships/hyperlink" Target="https://osf.io/38ges/" TargetMode="External"/><Relationship Id="rId74" Type="http://schemas.openxmlformats.org/officeDocument/2006/relationships/hyperlink" Target="https://osf.io/l8srm/" TargetMode="External"/><Relationship Id="rId79" Type="http://schemas.openxmlformats.org/officeDocument/2006/relationships/hyperlink" Target="https://osf.io/79ctv/" TargetMode="External"/><Relationship Id="rId102" Type="http://schemas.openxmlformats.org/officeDocument/2006/relationships/hyperlink" Target="https://osf.io/4vuhw/" TargetMode="External"/><Relationship Id="rId123" Type="http://schemas.openxmlformats.org/officeDocument/2006/relationships/hyperlink" Target="https://osf.io/sgd4c/" TargetMode="External"/><Relationship Id="rId128" Type="http://schemas.openxmlformats.org/officeDocument/2006/relationships/hyperlink" Target="https://osf.io/4bv5f/" TargetMode="External"/><Relationship Id="rId144" Type="http://schemas.openxmlformats.org/officeDocument/2006/relationships/hyperlink" Target="https://osf.io/ivfu6/" TargetMode="External"/><Relationship Id="rId149" Type="http://schemas.openxmlformats.org/officeDocument/2006/relationships/hyperlink" Target="https://osf.io/73pnd/" TargetMode="External"/><Relationship Id="rId5" Type="http://schemas.openxmlformats.org/officeDocument/2006/relationships/hyperlink" Target="https://osf.io/4dvzb/" TargetMode="External"/><Relationship Id="rId90" Type="http://schemas.openxmlformats.org/officeDocument/2006/relationships/hyperlink" Target="https://osf.io/mxryb/" TargetMode="External"/><Relationship Id="rId95" Type="http://schemas.openxmlformats.org/officeDocument/2006/relationships/hyperlink" Target="https://osf.io/sg3su/" TargetMode="External"/><Relationship Id="rId160" Type="http://schemas.openxmlformats.org/officeDocument/2006/relationships/hyperlink" Target="https://osf.io/wi6hv/" TargetMode="External"/><Relationship Id="rId165" Type="http://schemas.openxmlformats.org/officeDocument/2006/relationships/hyperlink" Target="https://osf.io/5dx4v/" TargetMode="External"/><Relationship Id="rId181" Type="http://schemas.openxmlformats.org/officeDocument/2006/relationships/hyperlink" Target="https://osf.io/dncxa/" TargetMode="External"/><Relationship Id="rId186" Type="http://schemas.openxmlformats.org/officeDocument/2006/relationships/hyperlink" Target="https://osf.io/47cs8/" TargetMode="External"/><Relationship Id="rId22" Type="http://schemas.openxmlformats.org/officeDocument/2006/relationships/hyperlink" Target="https://osf.io/7rtcz/" TargetMode="External"/><Relationship Id="rId27" Type="http://schemas.openxmlformats.org/officeDocument/2006/relationships/hyperlink" Target="https://osf.io/bscfe/" TargetMode="External"/><Relationship Id="rId43" Type="http://schemas.openxmlformats.org/officeDocument/2006/relationships/hyperlink" Target="https://osf.io/nuab4/" TargetMode="External"/><Relationship Id="rId48" Type="http://schemas.openxmlformats.org/officeDocument/2006/relationships/hyperlink" Target="https://osf.io/sgw43/" TargetMode="External"/><Relationship Id="rId64" Type="http://schemas.openxmlformats.org/officeDocument/2006/relationships/hyperlink" Target="https://osf.io/kez47/" TargetMode="External"/><Relationship Id="rId69" Type="http://schemas.openxmlformats.org/officeDocument/2006/relationships/hyperlink" Target="https://osf.io/vy1bc/" TargetMode="External"/><Relationship Id="rId113" Type="http://schemas.openxmlformats.org/officeDocument/2006/relationships/hyperlink" Target="https://osf.io/v8vft/" TargetMode="External"/><Relationship Id="rId118" Type="http://schemas.openxmlformats.org/officeDocument/2006/relationships/hyperlink" Target="https://osf.io/xfj5w/" TargetMode="External"/><Relationship Id="rId134" Type="http://schemas.openxmlformats.org/officeDocument/2006/relationships/hyperlink" Target="https://osf.io/ihcrs/" TargetMode="External"/><Relationship Id="rId139" Type="http://schemas.openxmlformats.org/officeDocument/2006/relationships/hyperlink" Target="https://osf.io/esa3j/" TargetMode="External"/><Relationship Id="rId80" Type="http://schemas.openxmlformats.org/officeDocument/2006/relationships/hyperlink" Target="https://osf.io/xtsq6/" TargetMode="External"/><Relationship Id="rId85" Type="http://schemas.openxmlformats.org/officeDocument/2006/relationships/hyperlink" Target="https://osf.io/wb4vd/" TargetMode="External"/><Relationship Id="rId150" Type="http://schemas.openxmlformats.org/officeDocument/2006/relationships/hyperlink" Target="https://osf.io/vjb2a/" TargetMode="External"/><Relationship Id="rId155" Type="http://schemas.openxmlformats.org/officeDocument/2006/relationships/hyperlink" Target="https://osf.io/cwkzu/" TargetMode="External"/><Relationship Id="rId171" Type="http://schemas.openxmlformats.org/officeDocument/2006/relationships/hyperlink" Target="https://osf.io/ta3j8/" TargetMode="External"/><Relationship Id="rId176" Type="http://schemas.openxmlformats.org/officeDocument/2006/relationships/hyperlink" Target="https://osf.io/mwgub/" TargetMode="External"/><Relationship Id="rId192" Type="http://schemas.openxmlformats.org/officeDocument/2006/relationships/hyperlink" Target="https://osf.io/jnqky/" TargetMode="External"/><Relationship Id="rId197" Type="http://schemas.openxmlformats.org/officeDocument/2006/relationships/hyperlink" Target="https://osf.io/bk53t/" TargetMode="External"/><Relationship Id="rId206" Type="http://schemas.openxmlformats.org/officeDocument/2006/relationships/hyperlink" Target="https://osf.io/4di3e/" TargetMode="External"/><Relationship Id="rId201" Type="http://schemas.openxmlformats.org/officeDocument/2006/relationships/hyperlink" Target="https://osf.io/p67kr/" TargetMode="External"/><Relationship Id="rId12" Type="http://schemas.openxmlformats.org/officeDocument/2006/relationships/hyperlink" Target="https://osf.io/9ivaj/" TargetMode="External"/><Relationship Id="rId17" Type="http://schemas.openxmlformats.org/officeDocument/2006/relationships/hyperlink" Target="https://osf.io/ne9dy/" TargetMode="External"/><Relationship Id="rId33" Type="http://schemas.openxmlformats.org/officeDocument/2006/relationships/hyperlink" Target="https://osf.io/bzdr2/" TargetMode="External"/><Relationship Id="rId38" Type="http://schemas.openxmlformats.org/officeDocument/2006/relationships/hyperlink" Target="https://osf.io/25vhj/" TargetMode="External"/><Relationship Id="rId59" Type="http://schemas.openxmlformats.org/officeDocument/2006/relationships/hyperlink" Target="https://osf.io/rx9ph/" TargetMode="External"/><Relationship Id="rId103" Type="http://schemas.openxmlformats.org/officeDocument/2006/relationships/hyperlink" Target="https://osf.io/nhwv5/" TargetMode="External"/><Relationship Id="rId108" Type="http://schemas.openxmlformats.org/officeDocument/2006/relationships/hyperlink" Target="https://osf.io/b2ejv/" TargetMode="External"/><Relationship Id="rId124" Type="http://schemas.openxmlformats.org/officeDocument/2006/relationships/hyperlink" Target="https://osf.io/etg7c/" TargetMode="External"/><Relationship Id="rId129" Type="http://schemas.openxmlformats.org/officeDocument/2006/relationships/hyperlink" Target="https://osf.io/iajp5/" TargetMode="External"/><Relationship Id="rId54" Type="http://schemas.openxmlformats.org/officeDocument/2006/relationships/hyperlink" Target="https://osf.io/vmz2e/" TargetMode="External"/><Relationship Id="rId70" Type="http://schemas.openxmlformats.org/officeDocument/2006/relationships/hyperlink" Target="https://osf.io/gtewj/" TargetMode="External"/><Relationship Id="rId75" Type="http://schemas.openxmlformats.org/officeDocument/2006/relationships/hyperlink" Target="https://osf.io/g29pw/" TargetMode="External"/><Relationship Id="rId91" Type="http://schemas.openxmlformats.org/officeDocument/2006/relationships/hyperlink" Target="https://osf.io/h2r9c/" TargetMode="External"/><Relationship Id="rId96" Type="http://schemas.openxmlformats.org/officeDocument/2006/relationships/hyperlink" Target="https://osf.io/itc9q/" TargetMode="External"/><Relationship Id="rId140" Type="http://schemas.openxmlformats.org/officeDocument/2006/relationships/hyperlink" Target="https://osf.io/yaeu7/" TargetMode="External"/><Relationship Id="rId145" Type="http://schemas.openxmlformats.org/officeDocument/2006/relationships/hyperlink" Target="https://osf.io/8twa9/" TargetMode="External"/><Relationship Id="rId161" Type="http://schemas.openxmlformats.org/officeDocument/2006/relationships/hyperlink" Target="https://osf.io/b98zw/" TargetMode="External"/><Relationship Id="rId166" Type="http://schemas.openxmlformats.org/officeDocument/2006/relationships/hyperlink" Target="https://osf.io/df7cj/" TargetMode="External"/><Relationship Id="rId182" Type="http://schemas.openxmlformats.org/officeDocument/2006/relationships/hyperlink" Target="https://osf.io/7cab3/" TargetMode="External"/><Relationship Id="rId187" Type="http://schemas.openxmlformats.org/officeDocument/2006/relationships/hyperlink" Target="https://osf.io/tf8ky/" TargetMode="External"/><Relationship Id="rId1" Type="http://schemas.openxmlformats.org/officeDocument/2006/relationships/hyperlink" Target="https://osf.io/qwkum/" TargetMode="External"/><Relationship Id="rId6" Type="http://schemas.openxmlformats.org/officeDocument/2006/relationships/hyperlink" Target="https://osf.io/69b27/" TargetMode="External"/><Relationship Id="rId23" Type="http://schemas.openxmlformats.org/officeDocument/2006/relationships/hyperlink" Target="https://osf.io/pfmwj/" TargetMode="External"/><Relationship Id="rId28" Type="http://schemas.openxmlformats.org/officeDocument/2006/relationships/hyperlink" Target="https://osf.io/ktgnq/" TargetMode="External"/><Relationship Id="rId49" Type="http://schemas.openxmlformats.org/officeDocument/2006/relationships/hyperlink" Target="https://osf.io/rhbqj/" TargetMode="External"/><Relationship Id="rId114" Type="http://schemas.openxmlformats.org/officeDocument/2006/relationships/hyperlink" Target="https://osf.io/bajxq/" TargetMode="External"/><Relationship Id="rId119" Type="http://schemas.openxmlformats.org/officeDocument/2006/relationships/hyperlink" Target="https://osf.io/ng6cc/" TargetMode="External"/><Relationship Id="rId44" Type="http://schemas.openxmlformats.org/officeDocument/2006/relationships/hyperlink" Target="https://osf.io/uhpyr/" TargetMode="External"/><Relationship Id="rId60" Type="http://schemas.openxmlformats.org/officeDocument/2006/relationships/hyperlink" Target="https://osf.io/pz0my/" TargetMode="External"/><Relationship Id="rId65" Type="http://schemas.openxmlformats.org/officeDocument/2006/relationships/hyperlink" Target="https://osf.io/3y9sj/" TargetMode="External"/><Relationship Id="rId81" Type="http://schemas.openxmlformats.org/officeDocument/2006/relationships/hyperlink" Target="https://osf.io/cxwev/" TargetMode="External"/><Relationship Id="rId86" Type="http://schemas.openxmlformats.org/officeDocument/2006/relationships/hyperlink" Target="https://osf.io/sq8k9/" TargetMode="External"/><Relationship Id="rId130" Type="http://schemas.openxmlformats.org/officeDocument/2006/relationships/hyperlink" Target="https://osf.io/qmupg/" TargetMode="External"/><Relationship Id="rId135" Type="http://schemas.openxmlformats.org/officeDocument/2006/relationships/hyperlink" Target="https://osf.io/aaudl/" TargetMode="External"/><Relationship Id="rId151" Type="http://schemas.openxmlformats.org/officeDocument/2006/relationships/hyperlink" Target="https://osf.io/94j6h/" TargetMode="External"/><Relationship Id="rId156" Type="http://schemas.openxmlformats.org/officeDocument/2006/relationships/hyperlink" Target="https://osf.io/b0vac/" TargetMode="External"/><Relationship Id="rId177" Type="http://schemas.openxmlformats.org/officeDocument/2006/relationships/hyperlink" Target="https://osf.io/yuybh/" TargetMode="External"/><Relationship Id="rId198" Type="http://schemas.openxmlformats.org/officeDocument/2006/relationships/hyperlink" Target="https://osf.io/mvdsw/" TargetMode="External"/><Relationship Id="rId172" Type="http://schemas.openxmlformats.org/officeDocument/2006/relationships/hyperlink" Target="https://osf.io/vnsqg/" TargetMode="External"/><Relationship Id="rId193" Type="http://schemas.openxmlformats.org/officeDocument/2006/relationships/hyperlink" Target="https://osf.io/siaqe/" TargetMode="External"/><Relationship Id="rId202" Type="http://schemas.openxmlformats.org/officeDocument/2006/relationships/hyperlink" Target="https://osf.io/bifc7/" TargetMode="External"/><Relationship Id="rId207" Type="http://schemas.openxmlformats.org/officeDocument/2006/relationships/printerSettings" Target="../printerSettings/printerSettings1.bin"/><Relationship Id="rId13" Type="http://schemas.openxmlformats.org/officeDocument/2006/relationships/hyperlink" Target="https://osf.io/6n3bm/" TargetMode="External"/><Relationship Id="rId18" Type="http://schemas.openxmlformats.org/officeDocument/2006/relationships/hyperlink" Target="https://osf.io/vmipw/" TargetMode="External"/><Relationship Id="rId39" Type="http://schemas.openxmlformats.org/officeDocument/2006/relationships/hyperlink" Target="https://osf.io/k9gp6/" TargetMode="External"/><Relationship Id="rId109" Type="http://schemas.openxmlformats.org/officeDocument/2006/relationships/hyperlink" Target="https://osf.io/xse7q/" TargetMode="External"/><Relationship Id="rId34" Type="http://schemas.openxmlformats.org/officeDocument/2006/relationships/hyperlink" Target="https://osf.io/2hasj/" TargetMode="External"/><Relationship Id="rId50" Type="http://schemas.openxmlformats.org/officeDocument/2006/relationships/hyperlink" Target="https://osf.io/ygh35/" TargetMode="External"/><Relationship Id="rId55" Type="http://schemas.openxmlformats.org/officeDocument/2006/relationships/hyperlink" Target="https://osf.io/3kn4c/" TargetMode="External"/><Relationship Id="rId76" Type="http://schemas.openxmlformats.org/officeDocument/2006/relationships/hyperlink" Target="https://osf.io/wkgpq/" TargetMode="External"/><Relationship Id="rId97" Type="http://schemas.openxmlformats.org/officeDocument/2006/relationships/hyperlink" Target="https://osf.io/qthf2/" TargetMode="External"/><Relationship Id="rId104" Type="http://schemas.openxmlformats.org/officeDocument/2006/relationships/hyperlink" Target="https://osf.io/hau4p/" TargetMode="External"/><Relationship Id="rId120" Type="http://schemas.openxmlformats.org/officeDocument/2006/relationships/hyperlink" Target="https://osf.io/cxmf6/" TargetMode="External"/><Relationship Id="rId125" Type="http://schemas.openxmlformats.org/officeDocument/2006/relationships/hyperlink" Target="https://osf.io/5i8tu/" TargetMode="External"/><Relationship Id="rId141" Type="http://schemas.openxmlformats.org/officeDocument/2006/relationships/hyperlink" Target="https://osf.io/gfn65/" TargetMode="External"/><Relationship Id="rId146" Type="http://schemas.openxmlformats.org/officeDocument/2006/relationships/hyperlink" Target="https://osf.io/rzjvn/" TargetMode="External"/><Relationship Id="rId167" Type="http://schemas.openxmlformats.org/officeDocument/2006/relationships/hyperlink" Target="https://osf.io/2gkjt/" TargetMode="External"/><Relationship Id="rId188" Type="http://schemas.openxmlformats.org/officeDocument/2006/relationships/hyperlink" Target="https://osf.io/jknef/" TargetMode="External"/><Relationship Id="rId7" Type="http://schemas.openxmlformats.org/officeDocument/2006/relationships/hyperlink" Target="https://osf.io/8j9cg/" TargetMode="External"/><Relationship Id="rId71" Type="http://schemas.openxmlformats.org/officeDocument/2006/relationships/hyperlink" Target="https://osf.io/rgm6p/" TargetMode="External"/><Relationship Id="rId92" Type="http://schemas.openxmlformats.org/officeDocument/2006/relationships/hyperlink" Target="https://osf.io/imrx2/" TargetMode="External"/><Relationship Id="rId162" Type="http://schemas.openxmlformats.org/officeDocument/2006/relationships/hyperlink" Target="https://osf.io/3nay6/" TargetMode="External"/><Relationship Id="rId183" Type="http://schemas.openxmlformats.org/officeDocument/2006/relationships/hyperlink" Target="https://osf.io/blcj6/" TargetMode="External"/><Relationship Id="rId2" Type="http://schemas.openxmlformats.org/officeDocument/2006/relationships/hyperlink" Target="https://osf.io/64pz8/" TargetMode="External"/><Relationship Id="rId29" Type="http://schemas.openxmlformats.org/officeDocument/2006/relationships/hyperlink" Target="https://osf.io/hp27x/" TargetMode="External"/><Relationship Id="rId24" Type="http://schemas.openxmlformats.org/officeDocument/2006/relationships/hyperlink" Target="https://osf.io/gxvd3/" TargetMode="External"/><Relationship Id="rId40" Type="http://schemas.openxmlformats.org/officeDocument/2006/relationships/hyperlink" Target="https://osf.io/hasfu/" TargetMode="External"/><Relationship Id="rId45" Type="http://schemas.openxmlformats.org/officeDocument/2006/relationships/hyperlink" Target="https://osf.io/iwaqf/" TargetMode="External"/><Relationship Id="rId66" Type="http://schemas.openxmlformats.org/officeDocument/2006/relationships/hyperlink" Target="https://osf.io/9zg6x/" TargetMode="External"/><Relationship Id="rId87" Type="http://schemas.openxmlformats.org/officeDocument/2006/relationships/hyperlink" Target="https://osf.io/qedt9/" TargetMode="External"/><Relationship Id="rId110" Type="http://schemas.openxmlformats.org/officeDocument/2006/relationships/hyperlink" Target="https://osf.io/5bwva/" TargetMode="External"/><Relationship Id="rId115" Type="http://schemas.openxmlformats.org/officeDocument/2006/relationships/hyperlink" Target="https://osf.io/j8bpa/" TargetMode="External"/><Relationship Id="rId131" Type="http://schemas.openxmlformats.org/officeDocument/2006/relationships/hyperlink" Target="https://osf.io/edcr7/" TargetMode="External"/><Relationship Id="rId136" Type="http://schemas.openxmlformats.org/officeDocument/2006/relationships/hyperlink" Target="https://osf.io/39qni/" TargetMode="External"/><Relationship Id="rId157" Type="http://schemas.openxmlformats.org/officeDocument/2006/relationships/hyperlink" Target="https://osf.io/mjasz/" TargetMode="External"/><Relationship Id="rId178" Type="http://schemas.openxmlformats.org/officeDocument/2006/relationships/hyperlink" Target="https://osf.io/utcr3/" TargetMode="External"/><Relationship Id="rId61" Type="http://schemas.openxmlformats.org/officeDocument/2006/relationships/hyperlink" Target="https://osf.io/27gpt/" TargetMode="External"/><Relationship Id="rId82" Type="http://schemas.openxmlformats.org/officeDocument/2006/relationships/hyperlink" Target="https://osf.io/ke43j/" TargetMode="External"/><Relationship Id="rId152" Type="http://schemas.openxmlformats.org/officeDocument/2006/relationships/hyperlink" Target="https://osf.io/dnaxe/" TargetMode="External"/><Relationship Id="rId173" Type="http://schemas.openxmlformats.org/officeDocument/2006/relationships/hyperlink" Target="https://osf.io/85bnh/" TargetMode="External"/><Relationship Id="rId194" Type="http://schemas.openxmlformats.org/officeDocument/2006/relationships/hyperlink" Target="https://osf.io/akv6y/" TargetMode="External"/><Relationship Id="rId199" Type="http://schemas.openxmlformats.org/officeDocument/2006/relationships/hyperlink" Target="https://osf.io/pj5hb/" TargetMode="External"/><Relationship Id="rId203" Type="http://schemas.openxmlformats.org/officeDocument/2006/relationships/hyperlink" Target="https://osf.io/q7f6w/" TargetMode="External"/><Relationship Id="rId208" Type="http://schemas.openxmlformats.org/officeDocument/2006/relationships/drawing" Target="../drawings/drawing1.xml"/><Relationship Id="rId19" Type="http://schemas.openxmlformats.org/officeDocument/2006/relationships/hyperlink" Target="https://osf.io/txukv/" TargetMode="External"/><Relationship Id="rId14" Type="http://schemas.openxmlformats.org/officeDocument/2006/relationships/hyperlink" Target="https://osf.io/pmhd7/" TargetMode="External"/><Relationship Id="rId30" Type="http://schemas.openxmlformats.org/officeDocument/2006/relationships/hyperlink" Target="https://osf.io/4m8ir/" TargetMode="External"/><Relationship Id="rId35" Type="http://schemas.openxmlformats.org/officeDocument/2006/relationships/hyperlink" Target="https://osf.io/p9thw/" TargetMode="External"/><Relationship Id="rId56" Type="http://schemas.openxmlformats.org/officeDocument/2006/relationships/hyperlink" Target="https://osf.io/0pxro/" TargetMode="External"/><Relationship Id="rId77" Type="http://schemas.openxmlformats.org/officeDocument/2006/relationships/hyperlink" Target="https://osf.io/9gky5/" TargetMode="External"/><Relationship Id="rId100" Type="http://schemas.openxmlformats.org/officeDocument/2006/relationships/hyperlink" Target="https://osf.io/jv4tw/" TargetMode="External"/><Relationship Id="rId105" Type="http://schemas.openxmlformats.org/officeDocument/2006/relationships/hyperlink" Target="https://osf.io/nr7d9/" TargetMode="External"/><Relationship Id="rId126" Type="http://schemas.openxmlformats.org/officeDocument/2006/relationships/hyperlink" Target="https://osf.io/kegmc/" TargetMode="External"/><Relationship Id="rId147" Type="http://schemas.openxmlformats.org/officeDocument/2006/relationships/hyperlink" Target="https://osf.io/2mcdv/" TargetMode="External"/><Relationship Id="rId168" Type="http://schemas.openxmlformats.org/officeDocument/2006/relationships/hyperlink" Target="https://osf.io/28u63/" TargetMode="External"/><Relationship Id="rId8" Type="http://schemas.openxmlformats.org/officeDocument/2006/relationships/hyperlink" Target="https://osf.io/xsmzb/" TargetMode="External"/><Relationship Id="rId51" Type="http://schemas.openxmlformats.org/officeDocument/2006/relationships/hyperlink" Target="https://osf.io/swrhy/" TargetMode="External"/><Relationship Id="rId72" Type="http://schemas.openxmlformats.org/officeDocument/2006/relationships/hyperlink" Target="https://osf.io/256xy/" TargetMode="External"/><Relationship Id="rId93" Type="http://schemas.openxmlformats.org/officeDocument/2006/relationships/hyperlink" Target="https://osf.io/jfigk/" TargetMode="External"/><Relationship Id="rId98" Type="http://schemas.openxmlformats.org/officeDocument/2006/relationships/hyperlink" Target="https://osf.io/k7huw/" TargetMode="External"/><Relationship Id="rId121" Type="http://schemas.openxmlformats.org/officeDocument/2006/relationships/hyperlink" Target="https://osf.io/mua6d/" TargetMode="External"/><Relationship Id="rId142" Type="http://schemas.openxmlformats.org/officeDocument/2006/relationships/hyperlink" Target="https://osf.io/aczvt/" TargetMode="External"/><Relationship Id="rId163" Type="http://schemas.openxmlformats.org/officeDocument/2006/relationships/hyperlink" Target="https://osf.io/jhkpe/" TargetMode="External"/><Relationship Id="rId184" Type="http://schemas.openxmlformats.org/officeDocument/2006/relationships/hyperlink" Target="https://osf.io/2a5ru/" TargetMode="External"/><Relationship Id="rId189" Type="http://schemas.openxmlformats.org/officeDocument/2006/relationships/hyperlink" Target="https://osf.io/apidb/" TargetMode="External"/><Relationship Id="rId3" Type="http://schemas.openxmlformats.org/officeDocument/2006/relationships/hyperlink" Target="https://osf.io/rmvk5/" TargetMode="External"/><Relationship Id="rId25" Type="http://schemas.openxmlformats.org/officeDocument/2006/relationships/hyperlink" Target="https://osf.io/z75yu/" TargetMode="External"/><Relationship Id="rId46" Type="http://schemas.openxmlformats.org/officeDocument/2006/relationships/hyperlink" Target="https://osf.io/ujhlw/" TargetMode="External"/><Relationship Id="rId67" Type="http://schemas.openxmlformats.org/officeDocument/2006/relationships/hyperlink" Target="https://osf.io/5tbxf/" TargetMode="External"/><Relationship Id="rId116" Type="http://schemas.openxmlformats.org/officeDocument/2006/relationships/hyperlink" Target="https://osf.io/7htc9/" TargetMode="External"/><Relationship Id="rId137" Type="http://schemas.openxmlformats.org/officeDocument/2006/relationships/hyperlink" Target="https://osf.io/d0n81/" TargetMode="External"/><Relationship Id="rId158" Type="http://schemas.openxmlformats.org/officeDocument/2006/relationships/hyperlink" Target="https://osf.io/vj65s/" TargetMode="External"/><Relationship Id="rId20" Type="http://schemas.openxmlformats.org/officeDocument/2006/relationships/hyperlink" Target="https://osf.io/rvkc5/" TargetMode="External"/><Relationship Id="rId41" Type="http://schemas.openxmlformats.org/officeDocument/2006/relationships/hyperlink" Target="https://osf.io/yscmg/" TargetMode="External"/><Relationship Id="rId62" Type="http://schemas.openxmlformats.org/officeDocument/2006/relationships/hyperlink" Target="https://osf.io/rc6mv/" TargetMode="External"/><Relationship Id="rId83" Type="http://schemas.openxmlformats.org/officeDocument/2006/relationships/hyperlink" Target="https://osf.io/nhsdq/" TargetMode="External"/><Relationship Id="rId88" Type="http://schemas.openxmlformats.org/officeDocument/2006/relationships/hyperlink" Target="https://osf.io/fejxb/" TargetMode="External"/><Relationship Id="rId111" Type="http://schemas.openxmlformats.org/officeDocument/2006/relationships/hyperlink" Target="https://osf.io/r5gpv/" TargetMode="External"/><Relationship Id="rId132" Type="http://schemas.openxmlformats.org/officeDocument/2006/relationships/hyperlink" Target="https://osf.io/bvgyq/" TargetMode="External"/><Relationship Id="rId153" Type="http://schemas.openxmlformats.org/officeDocument/2006/relationships/hyperlink" Target="https://osf.io/xgdqy/" TargetMode="External"/><Relationship Id="rId174" Type="http://schemas.openxmlformats.org/officeDocument/2006/relationships/hyperlink" Target="https://osf.io/n2m7p/" TargetMode="External"/><Relationship Id="rId179" Type="http://schemas.openxmlformats.org/officeDocument/2006/relationships/hyperlink" Target="https://osf.io/76qc5/" TargetMode="External"/><Relationship Id="rId195" Type="http://schemas.openxmlformats.org/officeDocument/2006/relationships/hyperlink" Target="https://osf.io/tg2wd/" TargetMode="External"/><Relationship Id="rId190" Type="http://schemas.openxmlformats.org/officeDocument/2006/relationships/hyperlink" Target="https://osf.io/pkaqw/" TargetMode="External"/><Relationship Id="rId204" Type="http://schemas.openxmlformats.org/officeDocument/2006/relationships/hyperlink" Target="https://osf.io/aigrv/" TargetMode="External"/><Relationship Id="rId15" Type="http://schemas.openxmlformats.org/officeDocument/2006/relationships/hyperlink" Target="https://osf.io/c5pbg/" TargetMode="External"/><Relationship Id="rId36" Type="http://schemas.openxmlformats.org/officeDocument/2006/relationships/hyperlink" Target="https://osf.io/kb59n/" TargetMode="External"/><Relationship Id="rId57" Type="http://schemas.openxmlformats.org/officeDocument/2006/relationships/hyperlink" Target="https://osf.io/saq6x/" TargetMode="External"/><Relationship Id="rId106" Type="http://schemas.openxmlformats.org/officeDocument/2006/relationships/hyperlink" Target="https://osf.io/rt34x/" TargetMode="External"/><Relationship Id="rId127" Type="http://schemas.openxmlformats.org/officeDocument/2006/relationships/hyperlink" Target="https://osf.io/5axfe/" TargetMode="External"/><Relationship Id="rId10" Type="http://schemas.openxmlformats.org/officeDocument/2006/relationships/hyperlink" Target="https://osf.io/n539q/" TargetMode="External"/><Relationship Id="rId31" Type="http://schemas.openxmlformats.org/officeDocument/2006/relationships/hyperlink" Target="https://osf.io/gcj7x/" TargetMode="External"/><Relationship Id="rId52" Type="http://schemas.openxmlformats.org/officeDocument/2006/relationships/hyperlink" Target="https://osf.io/nmpdc/" TargetMode="External"/><Relationship Id="rId73" Type="http://schemas.openxmlformats.org/officeDocument/2006/relationships/hyperlink" Target="https://osf.io/wdhc5/" TargetMode="External"/><Relationship Id="rId78" Type="http://schemas.openxmlformats.org/officeDocument/2006/relationships/hyperlink" Target="https://osf.io/su6bm/" TargetMode="External"/><Relationship Id="rId94" Type="http://schemas.openxmlformats.org/officeDocument/2006/relationships/hyperlink" Target="https://osf.io/imrx2/" TargetMode="External"/><Relationship Id="rId99" Type="http://schemas.openxmlformats.org/officeDocument/2006/relationships/hyperlink" Target="https://osf.io/7ux8p/" TargetMode="External"/><Relationship Id="rId101" Type="http://schemas.openxmlformats.org/officeDocument/2006/relationships/hyperlink" Target="https://osf.io/2gx4k/" TargetMode="External"/><Relationship Id="rId122" Type="http://schemas.openxmlformats.org/officeDocument/2006/relationships/hyperlink" Target="https://osf.io/7pdh8/" TargetMode="External"/><Relationship Id="rId143" Type="http://schemas.openxmlformats.org/officeDocument/2006/relationships/hyperlink" Target="https://osf.io/ewtn6/" TargetMode="External"/><Relationship Id="rId148" Type="http://schemas.openxmlformats.org/officeDocument/2006/relationships/hyperlink" Target="https://osf.io/3h29d/" TargetMode="External"/><Relationship Id="rId164" Type="http://schemas.openxmlformats.org/officeDocument/2006/relationships/hyperlink" Target="https://osf.io/witg3/" TargetMode="External"/><Relationship Id="rId169" Type="http://schemas.openxmlformats.org/officeDocument/2006/relationships/hyperlink" Target="https://osf.io/i29mh/" TargetMode="External"/><Relationship Id="rId185" Type="http://schemas.openxmlformats.org/officeDocument/2006/relationships/hyperlink" Target="https://osf.io/blcj6/" TargetMode="External"/><Relationship Id="rId4" Type="http://schemas.openxmlformats.org/officeDocument/2006/relationships/hyperlink" Target="https://osf.io/qg9j7/" TargetMode="External"/><Relationship Id="rId9" Type="http://schemas.openxmlformats.org/officeDocument/2006/relationships/hyperlink" Target="https://osf.io/4xdkk/" TargetMode="External"/><Relationship Id="rId180" Type="http://schemas.openxmlformats.org/officeDocument/2006/relationships/hyperlink" Target="https://osf.io/7xyi5/" TargetMode="External"/><Relationship Id="rId26" Type="http://schemas.openxmlformats.org/officeDocument/2006/relationships/hyperlink" Target="https://osf.io/93tkw/" TargetMode="External"/><Relationship Id="rId47" Type="http://schemas.openxmlformats.org/officeDocument/2006/relationships/hyperlink" Target="https://osf.io/gpvrm/" TargetMode="External"/><Relationship Id="rId68" Type="http://schemas.openxmlformats.org/officeDocument/2006/relationships/hyperlink" Target="https://osf.io/fg2u9/" TargetMode="External"/><Relationship Id="rId89" Type="http://schemas.openxmlformats.org/officeDocument/2006/relationships/hyperlink" Target="https://osf.io/476wy/" TargetMode="External"/><Relationship Id="rId112" Type="http://schemas.openxmlformats.org/officeDocument/2006/relationships/hyperlink" Target="https://osf.io/2bu9s/" TargetMode="External"/><Relationship Id="rId133" Type="http://schemas.openxmlformats.org/officeDocument/2006/relationships/hyperlink" Target="https://osf.io/7dyp5/" TargetMode="External"/><Relationship Id="rId154" Type="http://schemas.openxmlformats.org/officeDocument/2006/relationships/hyperlink" Target="https://osf.io/fxqsk/" TargetMode="External"/><Relationship Id="rId175" Type="http://schemas.openxmlformats.org/officeDocument/2006/relationships/hyperlink" Target="https://osf.io/k4y9i/" TargetMode="External"/><Relationship Id="rId196" Type="http://schemas.openxmlformats.org/officeDocument/2006/relationships/hyperlink" Target="https://osf.io/uevha/" TargetMode="External"/><Relationship Id="rId200" Type="http://schemas.openxmlformats.org/officeDocument/2006/relationships/hyperlink" Target="https://osf.io/sd7k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170"/>
  <sheetViews>
    <sheetView tabSelected="1" zoomScale="98" zoomScaleNormal="98" workbookViewId="0">
      <pane xSplit="3" ySplit="1" topLeftCell="CV2" activePane="bottomRight" state="frozen"/>
      <selection pane="topRight" activeCell="D1" sqref="D1"/>
      <selection pane="bottomLeft" activeCell="A2" sqref="A2"/>
      <selection pane="bottomRight" activeCell="DV34" sqref="DV34"/>
    </sheetView>
  </sheetViews>
  <sheetFormatPr defaultColWidth="14.42578125" defaultRowHeight="15.75" customHeight="1" x14ac:dyDescent="0.2"/>
  <cols>
    <col min="1" max="1" width="4.42578125" customWidth="1"/>
    <col min="2" max="2" width="3.85546875" customWidth="1"/>
    <col min="3" max="3" width="6.42578125" customWidth="1"/>
    <col min="4" max="7" width="20.28515625" customWidth="1"/>
    <col min="8" max="11" width="28.140625" customWidth="1"/>
    <col min="12" max="12" width="19.140625" customWidth="1"/>
    <col min="13" max="14" width="30.42578125" customWidth="1"/>
    <col min="15" max="15" width="17.5703125" customWidth="1"/>
    <col min="16" max="16" width="30.42578125" customWidth="1"/>
    <col min="17" max="17" width="27.7109375" customWidth="1"/>
    <col min="18" max="18" width="19.7109375" customWidth="1"/>
    <col min="19" max="19" width="30.42578125" customWidth="1"/>
    <col min="20" max="20" width="23.28515625" customWidth="1"/>
    <col min="21" max="21" width="17.28515625" customWidth="1"/>
    <col min="22" max="22" width="30.42578125" customWidth="1"/>
    <col min="23" max="23" width="37.140625" customWidth="1"/>
    <col min="24" max="24" width="25.7109375" customWidth="1"/>
    <col min="25" max="25" width="31.5703125" customWidth="1"/>
    <col min="26" max="26" width="33.42578125" customWidth="1"/>
    <col min="27" max="27" width="34.42578125" customWidth="1"/>
    <col min="28" max="28" width="27.42578125" customWidth="1"/>
    <col min="29" max="29" width="28.140625" customWidth="1"/>
    <col min="30" max="30" width="19.140625" customWidth="1"/>
    <col min="31" max="31" width="30.7109375" customWidth="1"/>
    <col min="32" max="32" width="22.28515625" customWidth="1"/>
    <col min="33" max="33" width="35.7109375" customWidth="1"/>
    <col min="34" max="35" width="32.7109375" customWidth="1"/>
    <col min="36" max="37" width="30.28515625" customWidth="1"/>
    <col min="38" max="41" width="33.5703125" customWidth="1"/>
    <col min="46" max="46" width="20.7109375" customWidth="1"/>
    <col min="47" max="47" width="19.140625" customWidth="1"/>
    <col min="48" max="48" width="25.5703125" customWidth="1"/>
    <col min="49" max="49" width="20.42578125" customWidth="1"/>
    <col min="50" max="50" width="22.140625" customWidth="1"/>
    <col min="51" max="51" width="19.5703125" customWidth="1"/>
    <col min="53" max="53" width="20.28515625" customWidth="1"/>
    <col min="54" max="54" width="23.85546875" customWidth="1"/>
    <col min="55" max="68" width="12.7109375" customWidth="1"/>
    <col min="69" max="69" width="19.42578125" customWidth="1"/>
    <col min="70" max="77" width="12.7109375" customWidth="1"/>
    <col min="78" max="78" width="15.5703125" customWidth="1"/>
    <col min="79" max="103" width="12.7109375" customWidth="1"/>
    <col min="104" max="104" width="0.7109375" customWidth="1"/>
    <col min="105" max="106" width="12.7109375" hidden="1" customWidth="1"/>
    <col min="107" max="107" width="12.7109375" customWidth="1"/>
    <col min="108" max="108" width="0.42578125" customWidth="1"/>
    <col min="109" max="114" width="12.7109375" hidden="1" customWidth="1"/>
    <col min="115" max="115" width="3.7109375" style="146" customWidth="1"/>
    <col min="116" max="119" width="3.7109375" customWidth="1"/>
    <col min="120" max="120" width="1.140625" customWidth="1"/>
    <col min="121" max="125" width="12.7109375" hidden="1" customWidth="1"/>
    <col min="126" max="126" width="12.7109375" customWidth="1"/>
    <col min="127" max="127" width="1" customWidth="1"/>
    <col min="128" max="130" width="8.7109375" hidden="1" customWidth="1"/>
    <col min="131" max="132" width="8.7109375" style="163" hidden="1" customWidth="1"/>
    <col min="133" max="133" width="5.5703125" hidden="1" customWidth="1"/>
    <col min="134" max="134" width="17.42578125" customWidth="1"/>
    <col min="135" max="135" width="18.28515625" customWidth="1"/>
  </cols>
  <sheetData>
    <row r="1" spans="1:135" ht="21" customHeight="1" x14ac:dyDescent="0.2">
      <c r="A1" s="3" t="s">
        <v>2</v>
      </c>
      <c r="B1" s="3" t="s">
        <v>4</v>
      </c>
      <c r="C1" s="3" t="s">
        <v>5</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c r="T1" s="3" t="s">
        <v>22</v>
      </c>
      <c r="U1" s="3" t="s">
        <v>23</v>
      </c>
      <c r="V1" s="3" t="s">
        <v>24</v>
      </c>
      <c r="W1" s="3" t="s">
        <v>26</v>
      </c>
      <c r="X1" s="3" t="s">
        <v>28</v>
      </c>
      <c r="Y1" s="3" t="s">
        <v>30</v>
      </c>
      <c r="Z1" s="3" t="s">
        <v>32</v>
      </c>
      <c r="AA1" s="3" t="s">
        <v>33</v>
      </c>
      <c r="AB1" s="3" t="s">
        <v>34</v>
      </c>
      <c r="AC1" s="3" t="s">
        <v>35</v>
      </c>
      <c r="AD1" s="3" t="s">
        <v>36</v>
      </c>
      <c r="AE1" s="3" t="s">
        <v>37</v>
      </c>
      <c r="AF1" s="3" t="s">
        <v>38</v>
      </c>
      <c r="AG1" s="3" t="s">
        <v>39</v>
      </c>
      <c r="AH1" s="3" t="s">
        <v>40</v>
      </c>
      <c r="AI1" s="3" t="s">
        <v>41</v>
      </c>
      <c r="AJ1" s="3" t="s">
        <v>42</v>
      </c>
      <c r="AK1" s="3" t="s">
        <v>43</v>
      </c>
      <c r="AL1" s="3" t="s">
        <v>44</v>
      </c>
      <c r="AM1" s="3" t="s">
        <v>46</v>
      </c>
      <c r="AN1" s="3" t="s">
        <v>47</v>
      </c>
      <c r="AO1" s="3" t="s">
        <v>48</v>
      </c>
      <c r="AP1" s="3" t="s">
        <v>49</v>
      </c>
      <c r="AQ1" s="3" t="s">
        <v>50</v>
      </c>
      <c r="AR1" s="3" t="s">
        <v>51</v>
      </c>
      <c r="AS1" s="3" t="s">
        <v>53</v>
      </c>
      <c r="AT1" s="8" t="s">
        <v>55</v>
      </c>
      <c r="AU1" s="3" t="s">
        <v>57</v>
      </c>
      <c r="AV1" s="3" t="s">
        <v>58</v>
      </c>
      <c r="AW1" s="3" t="s">
        <v>59</v>
      </c>
      <c r="AX1" s="3" t="s">
        <v>60</v>
      </c>
      <c r="AY1" s="10" t="s">
        <v>61</v>
      </c>
      <c r="AZ1" s="10" t="s">
        <v>67</v>
      </c>
      <c r="BA1" s="3" t="s">
        <v>68</v>
      </c>
      <c r="BB1" s="3" t="s">
        <v>69</v>
      </c>
      <c r="BC1" s="10" t="s">
        <v>70</v>
      </c>
      <c r="BD1" s="10" t="s">
        <v>72</v>
      </c>
      <c r="BE1" s="11" t="s">
        <v>73</v>
      </c>
      <c r="BF1" s="10" t="s">
        <v>75</v>
      </c>
      <c r="BG1" s="10" t="s">
        <v>76</v>
      </c>
      <c r="BH1" s="10" t="s">
        <v>77</v>
      </c>
      <c r="BI1" s="10" t="s">
        <v>78</v>
      </c>
      <c r="BJ1" s="10" t="s">
        <v>79</v>
      </c>
      <c r="BK1" s="10" t="s">
        <v>80</v>
      </c>
      <c r="BL1" s="10" t="s">
        <v>81</v>
      </c>
      <c r="BM1" s="10" t="s">
        <v>82</v>
      </c>
      <c r="BN1" s="10" t="s">
        <v>83</v>
      </c>
      <c r="BO1" s="10" t="s">
        <v>84</v>
      </c>
      <c r="BP1" s="10" t="s">
        <v>85</v>
      </c>
      <c r="BQ1" s="10" t="s">
        <v>86</v>
      </c>
      <c r="BR1" s="10" t="s">
        <v>87</v>
      </c>
      <c r="BS1" s="10" t="s">
        <v>88</v>
      </c>
      <c r="BT1" s="10" t="s">
        <v>89</v>
      </c>
      <c r="BU1" s="10" t="s">
        <v>90</v>
      </c>
      <c r="BV1" s="11" t="s">
        <v>91</v>
      </c>
      <c r="BW1" s="11" t="s">
        <v>92</v>
      </c>
      <c r="BX1" s="10" t="s">
        <v>93</v>
      </c>
      <c r="BY1" s="10" t="s">
        <v>94</v>
      </c>
      <c r="BZ1" s="10" t="s">
        <v>95</v>
      </c>
      <c r="CA1" s="10" t="s">
        <v>96</v>
      </c>
      <c r="CB1" s="3" t="s">
        <v>97</v>
      </c>
      <c r="CC1" s="3" t="s">
        <v>98</v>
      </c>
      <c r="CD1" s="3" t="s">
        <v>99</v>
      </c>
      <c r="CE1" s="13" t="s">
        <v>100</v>
      </c>
      <c r="CF1" s="13" t="s">
        <v>104</v>
      </c>
      <c r="CG1" s="13" t="s">
        <v>106</v>
      </c>
      <c r="CH1" s="13" t="s">
        <v>108</v>
      </c>
      <c r="CI1" s="13" t="s">
        <v>110</v>
      </c>
      <c r="CJ1" s="13" t="s">
        <v>111</v>
      </c>
      <c r="CK1" s="13" t="s">
        <v>112</v>
      </c>
      <c r="CL1" s="13" t="s">
        <v>114</v>
      </c>
      <c r="CM1" s="13" t="s">
        <v>116</v>
      </c>
      <c r="CN1" s="13" t="s">
        <v>117</v>
      </c>
      <c r="CO1" s="13" t="s">
        <v>118</v>
      </c>
      <c r="CP1" s="13" t="s">
        <v>119</v>
      </c>
      <c r="CQ1" s="13" t="s">
        <v>120</v>
      </c>
      <c r="CR1" s="13" t="s">
        <v>121</v>
      </c>
      <c r="CS1" s="13" t="s">
        <v>122</v>
      </c>
      <c r="CT1" s="13" t="s">
        <v>123</v>
      </c>
      <c r="CU1" s="13" t="s">
        <v>124</v>
      </c>
      <c r="CV1" s="13" t="s">
        <v>125</v>
      </c>
      <c r="CW1" s="13" t="s">
        <v>126</v>
      </c>
      <c r="CX1" s="13" t="s">
        <v>127</v>
      </c>
      <c r="CY1" s="3" t="s">
        <v>128</v>
      </c>
      <c r="CZ1" s="3" t="s">
        <v>129</v>
      </c>
      <c r="DA1" s="3" t="s">
        <v>130</v>
      </c>
      <c r="DB1" s="3" t="s">
        <v>131</v>
      </c>
      <c r="DC1" s="3" t="s">
        <v>132</v>
      </c>
      <c r="DD1" s="3" t="s">
        <v>133</v>
      </c>
      <c r="DE1" s="3" t="s">
        <v>134</v>
      </c>
      <c r="DF1" s="3" t="s">
        <v>135</v>
      </c>
      <c r="DG1" s="3" t="s">
        <v>136</v>
      </c>
      <c r="DH1" s="3" t="s">
        <v>138</v>
      </c>
      <c r="DI1" s="3" t="s">
        <v>139</v>
      </c>
      <c r="DJ1" s="3" t="s">
        <v>140</v>
      </c>
      <c r="DK1" s="10" t="s">
        <v>141</v>
      </c>
      <c r="DL1" s="10" t="s">
        <v>143</v>
      </c>
      <c r="DM1" s="10" t="s">
        <v>144</v>
      </c>
      <c r="DN1" s="10" t="s">
        <v>146</v>
      </c>
      <c r="DO1" s="10" t="s">
        <v>147</v>
      </c>
      <c r="DP1" s="10" t="s">
        <v>148</v>
      </c>
      <c r="DQ1" s="10" t="s">
        <v>149</v>
      </c>
      <c r="DR1" s="10" t="s">
        <v>150</v>
      </c>
      <c r="DS1" s="3" t="s">
        <v>153</v>
      </c>
      <c r="DT1" s="3" t="s">
        <v>154</v>
      </c>
      <c r="DU1" s="3" t="s">
        <v>155</v>
      </c>
      <c r="DV1" s="3" t="s">
        <v>157</v>
      </c>
      <c r="DW1" s="3" t="s">
        <v>158</v>
      </c>
      <c r="DX1" s="10" t="s">
        <v>72</v>
      </c>
      <c r="DY1" s="10" t="s">
        <v>91</v>
      </c>
      <c r="EA1" s="162" t="s">
        <v>2863</v>
      </c>
      <c r="EB1" s="162" t="s">
        <v>2864</v>
      </c>
      <c r="EC1" s="162" t="s">
        <v>2865</v>
      </c>
      <c r="ED1" s="162" t="s">
        <v>2866</v>
      </c>
      <c r="EE1" s="162" t="s">
        <v>2867</v>
      </c>
    </row>
    <row r="2" spans="1:135" ht="21" customHeight="1" x14ac:dyDescent="0.2">
      <c r="A2" s="14">
        <v>1</v>
      </c>
      <c r="B2" s="15" t="s">
        <v>163</v>
      </c>
      <c r="C2" s="15" t="s">
        <v>167</v>
      </c>
      <c r="D2" s="16" t="s">
        <v>168</v>
      </c>
      <c r="E2" s="16">
        <v>34</v>
      </c>
      <c r="F2" s="16">
        <v>2</v>
      </c>
      <c r="G2" s="16" t="s">
        <v>171</v>
      </c>
      <c r="H2" s="18" t="s">
        <v>172</v>
      </c>
      <c r="I2" s="19" t="s">
        <v>181</v>
      </c>
      <c r="J2" s="20">
        <v>1</v>
      </c>
      <c r="K2" s="20">
        <v>1</v>
      </c>
      <c r="L2" s="20" t="s">
        <v>189</v>
      </c>
      <c r="M2" s="21">
        <v>8005</v>
      </c>
      <c r="N2" s="20" t="s">
        <v>191</v>
      </c>
      <c r="O2" s="20" t="s">
        <v>189</v>
      </c>
      <c r="P2" s="21">
        <v>8005</v>
      </c>
      <c r="Q2" s="20" t="s">
        <v>191</v>
      </c>
      <c r="R2" s="20" t="s">
        <v>193</v>
      </c>
      <c r="S2" s="21">
        <v>5100</v>
      </c>
      <c r="T2" s="20" t="s">
        <v>194</v>
      </c>
      <c r="U2" s="20" t="s">
        <v>193</v>
      </c>
      <c r="V2" s="21">
        <v>5100</v>
      </c>
      <c r="W2" s="20" t="s">
        <v>194</v>
      </c>
      <c r="X2" s="20">
        <v>46</v>
      </c>
      <c r="Y2" s="22">
        <v>2.52</v>
      </c>
      <c r="Z2" s="22">
        <v>2.52</v>
      </c>
      <c r="AA2" s="22">
        <v>2.5299999999999998</v>
      </c>
      <c r="AB2" s="22">
        <v>2.5299999999999998</v>
      </c>
      <c r="AC2" s="23">
        <v>3</v>
      </c>
      <c r="AD2" s="23" t="s">
        <v>198</v>
      </c>
      <c r="AE2" s="23">
        <v>1</v>
      </c>
      <c r="AF2" s="25" t="s">
        <v>199</v>
      </c>
      <c r="AG2" s="26" t="s">
        <v>203</v>
      </c>
      <c r="AH2" s="26" t="s">
        <v>206</v>
      </c>
      <c r="AI2" s="25" t="s">
        <v>207</v>
      </c>
      <c r="AJ2" s="16">
        <v>3.4</v>
      </c>
      <c r="AK2" s="16">
        <v>2.4</v>
      </c>
      <c r="AL2" s="23">
        <v>0</v>
      </c>
      <c r="AM2" s="23"/>
      <c r="AN2" s="23">
        <v>0</v>
      </c>
      <c r="AO2" s="20"/>
      <c r="AP2" s="20">
        <v>0</v>
      </c>
      <c r="AQ2" s="20">
        <v>1</v>
      </c>
      <c r="AR2" s="20">
        <v>1</v>
      </c>
      <c r="AS2" s="20">
        <v>0</v>
      </c>
      <c r="AT2" s="15" t="s">
        <v>210</v>
      </c>
      <c r="AU2" s="27">
        <v>41845</v>
      </c>
      <c r="AV2" s="28">
        <v>42011</v>
      </c>
      <c r="AW2" s="29" t="s">
        <v>223</v>
      </c>
      <c r="AX2" s="30">
        <v>3</v>
      </c>
      <c r="AY2" s="30" t="s">
        <v>228</v>
      </c>
      <c r="AZ2" s="30">
        <v>24</v>
      </c>
      <c r="BA2" s="30">
        <v>0.02</v>
      </c>
      <c r="BB2" s="31"/>
      <c r="BC2" s="31"/>
      <c r="BD2" s="32" t="s">
        <v>233</v>
      </c>
      <c r="BE2" s="32" t="s">
        <v>235</v>
      </c>
      <c r="BF2" s="29" t="s">
        <v>237</v>
      </c>
      <c r="BG2" s="30" t="s">
        <v>238</v>
      </c>
      <c r="BH2" s="33"/>
      <c r="BI2" s="30">
        <v>18</v>
      </c>
      <c r="BJ2" s="30">
        <v>23</v>
      </c>
      <c r="BK2" s="30">
        <v>27</v>
      </c>
      <c r="BL2" s="30" t="s">
        <v>240</v>
      </c>
      <c r="BM2" s="30">
        <v>27</v>
      </c>
      <c r="BN2" s="30">
        <v>0.95</v>
      </c>
      <c r="BO2" s="30">
        <v>1</v>
      </c>
      <c r="BP2" s="29" t="s">
        <v>242</v>
      </c>
      <c r="BQ2" s="29" t="s">
        <v>243</v>
      </c>
      <c r="BR2" s="30">
        <v>29</v>
      </c>
      <c r="BS2" s="30">
        <v>0.435</v>
      </c>
      <c r="BT2" s="30" t="s">
        <v>244</v>
      </c>
      <c r="BU2" s="31"/>
      <c r="BV2" s="32" t="s">
        <v>233</v>
      </c>
      <c r="BW2" s="32" t="s">
        <v>235</v>
      </c>
      <c r="BX2" s="30" t="s">
        <v>245</v>
      </c>
      <c r="BY2" s="34">
        <v>0.99</v>
      </c>
      <c r="BZ2" s="30" t="s">
        <v>251</v>
      </c>
      <c r="CA2" s="29" t="s">
        <v>252</v>
      </c>
      <c r="CB2" s="35"/>
      <c r="CC2" s="20">
        <v>1</v>
      </c>
      <c r="CD2" s="36" t="s">
        <v>256</v>
      </c>
      <c r="CE2" s="37" t="s">
        <v>262</v>
      </c>
      <c r="CF2" s="38">
        <v>2003</v>
      </c>
      <c r="CG2" s="37" t="s">
        <v>266</v>
      </c>
      <c r="CH2" s="37" t="s">
        <v>267</v>
      </c>
      <c r="CI2" s="37" t="s">
        <v>269</v>
      </c>
      <c r="CJ2" s="39">
        <v>120</v>
      </c>
      <c r="CK2" s="39">
        <v>48</v>
      </c>
      <c r="CL2" s="39">
        <v>5080</v>
      </c>
      <c r="CM2" s="37" t="s">
        <v>272</v>
      </c>
      <c r="CN2" s="37" t="s">
        <v>273</v>
      </c>
      <c r="CO2" s="37" t="s">
        <v>274</v>
      </c>
      <c r="CP2" s="37" t="s">
        <v>275</v>
      </c>
      <c r="CQ2" s="37" t="s">
        <v>276</v>
      </c>
      <c r="CR2" s="37" t="s">
        <v>277</v>
      </c>
      <c r="CS2" s="37" t="s">
        <v>278</v>
      </c>
      <c r="CT2" s="37" t="s">
        <v>279</v>
      </c>
      <c r="CU2" s="37" t="s">
        <v>281</v>
      </c>
      <c r="CV2" s="39">
        <v>1</v>
      </c>
      <c r="CW2" s="37" t="s">
        <v>282</v>
      </c>
      <c r="CX2" s="37" t="s">
        <v>198</v>
      </c>
      <c r="CY2" s="40">
        <v>24</v>
      </c>
      <c r="CZ2" s="41" t="s">
        <v>284</v>
      </c>
      <c r="DA2" s="41" t="s">
        <v>287</v>
      </c>
      <c r="DB2" s="42">
        <v>1</v>
      </c>
      <c r="DC2" s="42">
        <v>13</v>
      </c>
      <c r="DD2" s="42">
        <v>7.11</v>
      </c>
      <c r="DE2" s="41" t="s">
        <v>287</v>
      </c>
      <c r="DF2" s="42">
        <v>0.02</v>
      </c>
      <c r="DG2" s="20">
        <v>1.9394663999999999E-2</v>
      </c>
      <c r="DH2" s="20">
        <v>1.9394663999999999E-2</v>
      </c>
      <c r="DI2" s="20"/>
      <c r="DJ2" s="20">
        <v>0.59460528508600796</v>
      </c>
      <c r="DK2" s="95">
        <v>29</v>
      </c>
      <c r="DL2" s="125" t="s">
        <v>284</v>
      </c>
      <c r="DM2" s="125" t="s">
        <v>287</v>
      </c>
      <c r="DN2" s="95">
        <v>1</v>
      </c>
      <c r="DO2" s="95">
        <v>28</v>
      </c>
      <c r="DP2" s="95">
        <v>0.63</v>
      </c>
      <c r="DQ2" s="125" t="s">
        <v>287</v>
      </c>
      <c r="DR2" s="95">
        <v>0.435</v>
      </c>
      <c r="DS2" s="90">
        <v>0.43403072500000001</v>
      </c>
      <c r="DT2" s="90">
        <v>0.43403072500000001</v>
      </c>
      <c r="DU2" s="90"/>
      <c r="DV2" s="90">
        <v>0.14834045300000001</v>
      </c>
      <c r="DW2" s="148"/>
      <c r="DX2" s="29" t="s">
        <v>291</v>
      </c>
      <c r="DY2" s="29" t="s">
        <v>292</v>
      </c>
      <c r="EA2" s="163">
        <f>IF(DH2 &lt; 0.05,1,0)</f>
        <v>1</v>
      </c>
      <c r="EB2" s="163">
        <f>IF(DT2 &lt; 0.05,1,0)</f>
        <v>0</v>
      </c>
      <c r="EC2">
        <f>IF(DJ2&gt;DV2,1,0)</f>
        <v>1</v>
      </c>
      <c r="ED2">
        <f>DC2</f>
        <v>13</v>
      </c>
      <c r="EE2" s="172">
        <f>DO2</f>
        <v>28</v>
      </c>
    </row>
    <row r="3" spans="1:135" ht="21" customHeight="1" x14ac:dyDescent="0.2">
      <c r="A3" s="14">
        <v>2</v>
      </c>
      <c r="B3" s="15" t="s">
        <v>293</v>
      </c>
      <c r="C3" s="15" t="s">
        <v>294</v>
      </c>
      <c r="D3" s="16" t="s">
        <v>168</v>
      </c>
      <c r="E3" s="16">
        <v>34</v>
      </c>
      <c r="F3" s="16">
        <v>1</v>
      </c>
      <c r="G3" s="16" t="s">
        <v>296</v>
      </c>
      <c r="H3" s="18" t="s">
        <v>297</v>
      </c>
      <c r="I3" s="19" t="s">
        <v>299</v>
      </c>
      <c r="J3" s="20">
        <v>2</v>
      </c>
      <c r="K3" s="20">
        <v>1</v>
      </c>
      <c r="L3" s="20" t="s">
        <v>300</v>
      </c>
      <c r="M3" s="43">
        <v>240</v>
      </c>
      <c r="N3" s="20" t="s">
        <v>303</v>
      </c>
      <c r="O3" s="20" t="s">
        <v>300</v>
      </c>
      <c r="P3" s="44">
        <v>240</v>
      </c>
      <c r="Q3" s="20" t="s">
        <v>303</v>
      </c>
      <c r="R3" s="20" t="s">
        <v>306</v>
      </c>
      <c r="S3" s="44">
        <v>48</v>
      </c>
      <c r="T3" s="20" t="s">
        <v>307</v>
      </c>
      <c r="U3" s="20" t="s">
        <v>306</v>
      </c>
      <c r="V3" s="44">
        <v>48</v>
      </c>
      <c r="W3" s="20" t="s">
        <v>307</v>
      </c>
      <c r="X3" s="20">
        <v>6</v>
      </c>
      <c r="Y3" s="22">
        <v>3.27</v>
      </c>
      <c r="Z3" s="22">
        <v>3.27</v>
      </c>
      <c r="AA3" s="22">
        <v>2.99</v>
      </c>
      <c r="AB3" s="22">
        <v>2.99</v>
      </c>
      <c r="AC3" s="23">
        <v>6</v>
      </c>
      <c r="AD3" s="23" t="s">
        <v>198</v>
      </c>
      <c r="AE3" s="23">
        <v>1</v>
      </c>
      <c r="AF3" s="25" t="s">
        <v>199</v>
      </c>
      <c r="AG3" s="26" t="s">
        <v>308</v>
      </c>
      <c r="AH3" s="25" t="s">
        <v>206</v>
      </c>
      <c r="AI3" s="25" t="s">
        <v>309</v>
      </c>
      <c r="AJ3" s="16">
        <v>3</v>
      </c>
      <c r="AK3" s="16">
        <v>2.8</v>
      </c>
      <c r="AL3" s="23">
        <v>0</v>
      </c>
      <c r="AM3" s="23"/>
      <c r="AN3" s="23">
        <v>0</v>
      </c>
      <c r="AO3" s="20"/>
      <c r="AP3" s="20">
        <v>0</v>
      </c>
      <c r="AQ3" s="20">
        <v>3</v>
      </c>
      <c r="AR3" s="20">
        <v>1</v>
      </c>
      <c r="AS3" s="20">
        <v>0</v>
      </c>
      <c r="AT3" s="15" t="s">
        <v>310</v>
      </c>
      <c r="AU3" s="27">
        <v>41609</v>
      </c>
      <c r="AV3" s="28">
        <v>41961</v>
      </c>
      <c r="AW3" s="29" t="s">
        <v>311</v>
      </c>
      <c r="AX3" s="30">
        <v>6</v>
      </c>
      <c r="AY3" s="30" t="s">
        <v>312</v>
      </c>
      <c r="AZ3" s="30">
        <v>24</v>
      </c>
      <c r="BA3" s="30" t="s">
        <v>313</v>
      </c>
      <c r="BB3" s="30"/>
      <c r="BC3" s="30">
        <v>2</v>
      </c>
      <c r="BD3" s="32" t="s">
        <v>233</v>
      </c>
      <c r="BE3" s="32" t="s">
        <v>314</v>
      </c>
      <c r="BF3" s="29" t="s">
        <v>315</v>
      </c>
      <c r="BG3" s="30" t="s">
        <v>316</v>
      </c>
      <c r="BH3" s="30">
        <v>0.95</v>
      </c>
      <c r="BI3" s="30">
        <v>16</v>
      </c>
      <c r="BJ3" s="30">
        <v>20</v>
      </c>
      <c r="BK3" s="30">
        <v>24</v>
      </c>
      <c r="BL3" s="30" t="s">
        <v>240</v>
      </c>
      <c r="BM3" s="30">
        <v>24</v>
      </c>
      <c r="BN3" s="30">
        <v>0.95</v>
      </c>
      <c r="BO3" s="30">
        <v>1</v>
      </c>
      <c r="BP3" s="29" t="s">
        <v>317</v>
      </c>
      <c r="BQ3" s="29" t="s">
        <v>318</v>
      </c>
      <c r="BR3" s="30">
        <v>24</v>
      </c>
      <c r="BS3" s="30">
        <v>0.26900000000000002</v>
      </c>
      <c r="BT3" s="30" t="s">
        <v>244</v>
      </c>
      <c r="BU3" s="30">
        <v>2</v>
      </c>
      <c r="BV3" s="32" t="s">
        <v>233</v>
      </c>
      <c r="BW3" s="32" t="s">
        <v>314</v>
      </c>
      <c r="BX3" s="30" t="s">
        <v>245</v>
      </c>
      <c r="BY3" s="30">
        <v>0.95</v>
      </c>
      <c r="BZ3" s="30" t="s">
        <v>319</v>
      </c>
      <c r="CA3" s="29" t="s">
        <v>320</v>
      </c>
      <c r="CB3" s="35"/>
      <c r="CC3" s="20">
        <v>1</v>
      </c>
      <c r="CD3" s="46" t="s">
        <v>321</v>
      </c>
      <c r="CE3" s="37" t="s">
        <v>262</v>
      </c>
      <c r="CF3" s="38">
        <v>2013</v>
      </c>
      <c r="CG3" s="37" t="s">
        <v>325</v>
      </c>
      <c r="CH3" s="37" t="s">
        <v>326</v>
      </c>
      <c r="CI3" s="37" t="s">
        <v>269</v>
      </c>
      <c r="CJ3" s="39">
        <v>11</v>
      </c>
      <c r="CK3" s="39">
        <v>10</v>
      </c>
      <c r="CL3" s="39">
        <v>47</v>
      </c>
      <c r="CM3" s="37" t="s">
        <v>272</v>
      </c>
      <c r="CN3" s="37" t="s">
        <v>273</v>
      </c>
      <c r="CO3" s="37" t="s">
        <v>328</v>
      </c>
      <c r="CP3" s="37" t="s">
        <v>329</v>
      </c>
      <c r="CQ3" s="37" t="s">
        <v>276</v>
      </c>
      <c r="CR3" s="37" t="s">
        <v>330</v>
      </c>
      <c r="CS3" s="37" t="s">
        <v>332</v>
      </c>
      <c r="CT3" s="37" t="s">
        <v>334</v>
      </c>
      <c r="CU3" s="37" t="s">
        <v>281</v>
      </c>
      <c r="CV3" s="39">
        <v>1</v>
      </c>
      <c r="CW3" s="37" t="s">
        <v>282</v>
      </c>
      <c r="CX3" s="37" t="s">
        <v>198</v>
      </c>
      <c r="CY3" s="40">
        <v>24</v>
      </c>
      <c r="CZ3" s="41" t="s">
        <v>284</v>
      </c>
      <c r="DA3" s="41" t="s">
        <v>287</v>
      </c>
      <c r="DB3" s="42">
        <v>1</v>
      </c>
      <c r="DC3" s="42">
        <v>23</v>
      </c>
      <c r="DD3" s="42">
        <v>13.71</v>
      </c>
      <c r="DE3" s="41" t="s">
        <v>336</v>
      </c>
      <c r="DF3" s="42">
        <v>5.0000000000000001E-3</v>
      </c>
      <c r="DG3" s="20">
        <v>1.1734709999999999E-3</v>
      </c>
      <c r="DH3" s="20">
        <v>1.1734709999999999E-3</v>
      </c>
      <c r="DI3" s="20"/>
      <c r="DJ3" s="20">
        <v>0.61112005364519895</v>
      </c>
      <c r="DK3" s="95">
        <v>24</v>
      </c>
      <c r="DL3" s="125" t="s">
        <v>284</v>
      </c>
      <c r="DM3" s="125" t="s">
        <v>287</v>
      </c>
      <c r="DN3" s="95">
        <v>1</v>
      </c>
      <c r="DO3" s="95">
        <v>23</v>
      </c>
      <c r="DP3" s="95">
        <v>1.28</v>
      </c>
      <c r="DQ3" s="125" t="s">
        <v>287</v>
      </c>
      <c r="DR3" s="95">
        <v>0.26900000000000002</v>
      </c>
      <c r="DS3" s="90">
        <v>0.26955806799999998</v>
      </c>
      <c r="DT3" s="90">
        <v>0.26955806799999998</v>
      </c>
      <c r="DU3" s="90"/>
      <c r="DV3" s="90">
        <v>0.229604631</v>
      </c>
      <c r="DW3" s="148"/>
      <c r="DX3" s="29" t="s">
        <v>340</v>
      </c>
      <c r="DY3" s="29" t="s">
        <v>341</v>
      </c>
      <c r="EA3" s="163">
        <f t="shared" ref="EA3:EA66" si="0">IF(DH3 &lt; 0.05,1,0)</f>
        <v>1</v>
      </c>
      <c r="EB3" s="163">
        <f t="shared" ref="EA3:EB66" si="1">IF(DT3 &lt; 0.05,1,0)</f>
        <v>0</v>
      </c>
      <c r="EC3" s="147">
        <f t="shared" ref="EC3:EC66" si="2">IF(DJ3&gt;DV3,1,0)</f>
        <v>1</v>
      </c>
      <c r="ED3" s="172">
        <f t="shared" ref="ED3:ED66" si="3">DC3</f>
        <v>23</v>
      </c>
      <c r="EE3" s="172">
        <f t="shared" ref="EE3:EE66" si="4">DO3</f>
        <v>23</v>
      </c>
    </row>
    <row r="4" spans="1:135" ht="21" customHeight="1" x14ac:dyDescent="0.2">
      <c r="A4" s="14">
        <v>3</v>
      </c>
      <c r="B4" s="15" t="s">
        <v>343</v>
      </c>
      <c r="C4" s="15" t="s">
        <v>344</v>
      </c>
      <c r="D4" s="16" t="s">
        <v>168</v>
      </c>
      <c r="E4" s="16">
        <v>34</v>
      </c>
      <c r="F4" s="16">
        <v>3</v>
      </c>
      <c r="G4" s="16" t="s">
        <v>345</v>
      </c>
      <c r="H4" s="18" t="s">
        <v>346</v>
      </c>
      <c r="I4" s="19" t="s">
        <v>349</v>
      </c>
      <c r="J4" s="20">
        <v>4</v>
      </c>
      <c r="K4" s="20">
        <v>1</v>
      </c>
      <c r="L4" s="20" t="s">
        <v>350</v>
      </c>
      <c r="M4" s="21">
        <v>1737</v>
      </c>
      <c r="N4" s="20" t="s">
        <v>352</v>
      </c>
      <c r="O4" s="20" t="s">
        <v>353</v>
      </c>
      <c r="P4" s="21">
        <v>3191</v>
      </c>
      <c r="Q4" s="20" t="s">
        <v>352</v>
      </c>
      <c r="R4" s="20" t="s">
        <v>354</v>
      </c>
      <c r="S4" s="21">
        <v>249</v>
      </c>
      <c r="T4" s="20" t="s">
        <v>355</v>
      </c>
      <c r="U4" s="20" t="s">
        <v>356</v>
      </c>
      <c r="V4" s="21">
        <v>3758</v>
      </c>
      <c r="W4" s="20" t="s">
        <v>355</v>
      </c>
      <c r="X4" s="20">
        <v>55</v>
      </c>
      <c r="Y4" s="22">
        <v>2.57</v>
      </c>
      <c r="Z4" s="22">
        <v>2.57</v>
      </c>
      <c r="AA4" s="22">
        <v>2.09</v>
      </c>
      <c r="AB4" s="22">
        <v>2.09</v>
      </c>
      <c r="AC4" s="23">
        <v>4</v>
      </c>
      <c r="AD4" s="23" t="s">
        <v>198</v>
      </c>
      <c r="AE4" s="23">
        <v>1</v>
      </c>
      <c r="AF4" s="25" t="s">
        <v>199</v>
      </c>
      <c r="AG4" s="26" t="s">
        <v>359</v>
      </c>
      <c r="AH4" s="25" t="s">
        <v>360</v>
      </c>
      <c r="AI4" s="25" t="s">
        <v>309</v>
      </c>
      <c r="AJ4" s="16">
        <v>2.33</v>
      </c>
      <c r="AK4" s="16">
        <v>3</v>
      </c>
      <c r="AL4" s="23">
        <v>3</v>
      </c>
      <c r="AM4" s="23">
        <v>3</v>
      </c>
      <c r="AN4" s="23">
        <v>0</v>
      </c>
      <c r="AO4" s="20"/>
      <c r="AP4" s="20">
        <v>0</v>
      </c>
      <c r="AQ4" s="20">
        <v>3</v>
      </c>
      <c r="AR4" s="20">
        <v>1</v>
      </c>
      <c r="AS4" s="20">
        <v>0</v>
      </c>
      <c r="AT4" s="15" t="s">
        <v>361</v>
      </c>
      <c r="AU4" s="27">
        <v>41853</v>
      </c>
      <c r="AV4" s="47">
        <v>42145</v>
      </c>
      <c r="AW4" s="15" t="s">
        <v>311</v>
      </c>
      <c r="AX4" s="16">
        <v>4</v>
      </c>
      <c r="AY4" s="16" t="s">
        <v>366</v>
      </c>
      <c r="AZ4" s="16">
        <v>25</v>
      </c>
      <c r="BA4" s="16" t="s">
        <v>367</v>
      </c>
      <c r="BB4" s="16"/>
      <c r="BC4" s="16">
        <v>2</v>
      </c>
      <c r="BD4" s="49" t="s">
        <v>368</v>
      </c>
      <c r="BE4" s="49" t="s">
        <v>314</v>
      </c>
      <c r="BF4" s="15" t="s">
        <v>371</v>
      </c>
      <c r="BG4" s="16" t="s">
        <v>372</v>
      </c>
      <c r="BH4" s="16">
        <v>0.89</v>
      </c>
      <c r="BI4" s="16">
        <v>20</v>
      </c>
      <c r="BJ4" s="16">
        <v>26</v>
      </c>
      <c r="BK4" s="16">
        <v>32</v>
      </c>
      <c r="BL4" s="16" t="s">
        <v>240</v>
      </c>
      <c r="BM4" s="16">
        <v>32</v>
      </c>
      <c r="BN4" s="16">
        <v>0.95</v>
      </c>
      <c r="BO4" s="16">
        <v>9</v>
      </c>
      <c r="BP4" s="15" t="s">
        <v>373</v>
      </c>
      <c r="BQ4" s="51" t="s">
        <v>374</v>
      </c>
      <c r="BR4" s="30">
        <v>32</v>
      </c>
      <c r="BS4" s="30">
        <v>0.22900000000000001</v>
      </c>
      <c r="BT4" s="30" t="s">
        <v>375</v>
      </c>
      <c r="BU4" s="33"/>
      <c r="BV4" s="49" t="s">
        <v>368</v>
      </c>
      <c r="BW4" s="49" t="s">
        <v>314</v>
      </c>
      <c r="BX4" s="30" t="s">
        <v>245</v>
      </c>
      <c r="BY4" s="30">
        <v>0.95</v>
      </c>
      <c r="BZ4" s="52" t="s">
        <v>376</v>
      </c>
      <c r="CA4" s="29" t="s">
        <v>377</v>
      </c>
      <c r="CB4" s="35"/>
      <c r="CC4" s="20">
        <v>1</v>
      </c>
      <c r="CD4" s="46" t="s">
        <v>378</v>
      </c>
      <c r="CE4" s="37" t="s">
        <v>262</v>
      </c>
      <c r="CF4" s="38">
        <v>1980</v>
      </c>
      <c r="CG4" s="37" t="s">
        <v>379</v>
      </c>
      <c r="CH4" s="37" t="s">
        <v>267</v>
      </c>
      <c r="CI4" s="37" t="s">
        <v>267</v>
      </c>
      <c r="CJ4" s="39">
        <v>248</v>
      </c>
      <c r="CK4" s="39">
        <v>57</v>
      </c>
      <c r="CL4" s="39">
        <v>3751</v>
      </c>
      <c r="CM4" s="37" t="s">
        <v>272</v>
      </c>
      <c r="CN4" s="37" t="s">
        <v>380</v>
      </c>
      <c r="CO4" s="37" t="s">
        <v>328</v>
      </c>
      <c r="CP4" s="37" t="s">
        <v>381</v>
      </c>
      <c r="CQ4" s="53" t="s">
        <v>382</v>
      </c>
      <c r="CR4" s="53" t="s">
        <v>277</v>
      </c>
      <c r="CS4" s="37" t="s">
        <v>332</v>
      </c>
      <c r="CT4" s="7" t="s">
        <v>334</v>
      </c>
      <c r="CU4" s="37" t="s">
        <v>281</v>
      </c>
      <c r="CV4" s="39">
        <v>1</v>
      </c>
      <c r="CW4" s="37" t="s">
        <v>282</v>
      </c>
      <c r="CX4" s="37" t="s">
        <v>198</v>
      </c>
      <c r="CY4" s="14">
        <v>25</v>
      </c>
      <c r="CZ4" s="41" t="s">
        <v>284</v>
      </c>
      <c r="DA4" s="41" t="s">
        <v>287</v>
      </c>
      <c r="DB4" s="42">
        <v>1</v>
      </c>
      <c r="DC4" s="42">
        <v>24</v>
      </c>
      <c r="DD4" s="42">
        <v>5.29</v>
      </c>
      <c r="DE4" s="41" t="s">
        <v>336</v>
      </c>
      <c r="DF4" s="42">
        <v>0.05</v>
      </c>
      <c r="DG4" s="20">
        <v>3.0449585000000001E-2</v>
      </c>
      <c r="DH4" s="20">
        <v>3.0449585000000001E-2</v>
      </c>
      <c r="DI4" s="20"/>
      <c r="DJ4" s="20">
        <v>0.42497966533001102</v>
      </c>
      <c r="DK4" s="95">
        <v>32</v>
      </c>
      <c r="DL4" s="125" t="s">
        <v>284</v>
      </c>
      <c r="DM4" s="125" t="s">
        <v>287</v>
      </c>
      <c r="DN4" s="125">
        <v>1</v>
      </c>
      <c r="DO4" s="125">
        <v>31</v>
      </c>
      <c r="DP4" s="125">
        <v>1.506</v>
      </c>
      <c r="DQ4" s="125" t="s">
        <v>287</v>
      </c>
      <c r="DR4" s="125">
        <v>0.22900000000000001</v>
      </c>
      <c r="DS4" s="90">
        <v>0.22898882700000001</v>
      </c>
      <c r="DT4" s="90">
        <v>0.22898882700000001</v>
      </c>
      <c r="DU4" s="90"/>
      <c r="DV4" s="151">
        <f>-0.215243835</f>
        <v>-0.21524383499999999</v>
      </c>
      <c r="DW4" s="148"/>
      <c r="DX4" s="15" t="s">
        <v>368</v>
      </c>
      <c r="DY4" s="29" t="s">
        <v>368</v>
      </c>
      <c r="EA4" s="163">
        <f t="shared" si="0"/>
        <v>1</v>
      </c>
      <c r="EB4" s="163">
        <f t="shared" si="1"/>
        <v>0</v>
      </c>
      <c r="EC4" s="147">
        <f t="shared" si="2"/>
        <v>1</v>
      </c>
      <c r="ED4" s="172">
        <f t="shared" si="3"/>
        <v>24</v>
      </c>
      <c r="EE4" s="172">
        <f t="shared" si="4"/>
        <v>31</v>
      </c>
    </row>
    <row r="5" spans="1:135" ht="21" customHeight="1" x14ac:dyDescent="0.2">
      <c r="A5" s="14">
        <v>4</v>
      </c>
      <c r="B5" s="15" t="s">
        <v>383</v>
      </c>
      <c r="C5" s="15" t="s">
        <v>384</v>
      </c>
      <c r="D5" s="16" t="s">
        <v>168</v>
      </c>
      <c r="E5" s="16">
        <v>34</v>
      </c>
      <c r="F5" s="16">
        <v>1</v>
      </c>
      <c r="G5" s="16" t="s">
        <v>385</v>
      </c>
      <c r="H5" s="18" t="s">
        <v>386</v>
      </c>
      <c r="I5" s="19" t="s">
        <v>387</v>
      </c>
      <c r="J5" s="20">
        <v>3</v>
      </c>
      <c r="K5" s="20">
        <v>1</v>
      </c>
      <c r="L5" s="20" t="s">
        <v>388</v>
      </c>
      <c r="M5" s="21">
        <v>763</v>
      </c>
      <c r="N5" s="20" t="s">
        <v>389</v>
      </c>
      <c r="O5" s="20" t="s">
        <v>390</v>
      </c>
      <c r="P5" s="21">
        <v>16509</v>
      </c>
      <c r="Q5" s="20" t="s">
        <v>389</v>
      </c>
      <c r="R5" s="20" t="s">
        <v>391</v>
      </c>
      <c r="S5" s="21">
        <v>12</v>
      </c>
      <c r="T5" s="20" t="s">
        <v>392</v>
      </c>
      <c r="U5" s="20" t="s">
        <v>391</v>
      </c>
      <c r="V5" s="21">
        <v>12</v>
      </c>
      <c r="W5" s="20" t="s">
        <v>392</v>
      </c>
      <c r="X5" s="20">
        <v>39</v>
      </c>
      <c r="Y5" s="22">
        <v>5.16</v>
      </c>
      <c r="Z5" s="22">
        <v>5.16</v>
      </c>
      <c r="AA5" s="22">
        <v>3.83</v>
      </c>
      <c r="AB5" s="22">
        <v>3.83</v>
      </c>
      <c r="AC5" s="23">
        <v>1</v>
      </c>
      <c r="AD5" s="23" t="s">
        <v>198</v>
      </c>
      <c r="AE5" s="23">
        <v>1</v>
      </c>
      <c r="AF5" s="25" t="s">
        <v>199</v>
      </c>
      <c r="AG5" s="26" t="s">
        <v>359</v>
      </c>
      <c r="AH5" s="25" t="s">
        <v>393</v>
      </c>
      <c r="AI5" s="25" t="s">
        <v>309</v>
      </c>
      <c r="AJ5" s="16">
        <v>4.25</v>
      </c>
      <c r="AK5" s="16">
        <v>4.5</v>
      </c>
      <c r="AL5" s="23">
        <v>0</v>
      </c>
      <c r="AM5" s="23"/>
      <c r="AN5" s="23">
        <v>0</v>
      </c>
      <c r="AO5" s="20"/>
      <c r="AP5" s="20">
        <v>0</v>
      </c>
      <c r="AQ5" s="20">
        <v>1</v>
      </c>
      <c r="AR5" s="20">
        <v>1</v>
      </c>
      <c r="AS5" s="20">
        <v>0</v>
      </c>
      <c r="AT5" s="15" t="s">
        <v>394</v>
      </c>
      <c r="AU5" s="27">
        <v>41831</v>
      </c>
      <c r="AV5" s="47">
        <v>42005</v>
      </c>
      <c r="AW5" s="29" t="s">
        <v>223</v>
      </c>
      <c r="AX5" s="30">
        <v>1</v>
      </c>
      <c r="AY5" s="30" t="s">
        <v>395</v>
      </c>
      <c r="AZ5" s="30">
        <v>240</v>
      </c>
      <c r="BA5" s="30" t="s">
        <v>396</v>
      </c>
      <c r="BB5" s="31"/>
      <c r="BC5" s="31"/>
      <c r="BD5" s="32" t="s">
        <v>397</v>
      </c>
      <c r="BE5" s="32" t="s">
        <v>235</v>
      </c>
      <c r="BF5" s="29" t="s">
        <v>398</v>
      </c>
      <c r="BG5" s="30" t="s">
        <v>399</v>
      </c>
      <c r="BH5" s="33"/>
      <c r="BI5" s="30">
        <v>148</v>
      </c>
      <c r="BJ5" s="30">
        <v>196</v>
      </c>
      <c r="BK5" s="30">
        <v>240</v>
      </c>
      <c r="BL5" s="30" t="s">
        <v>240</v>
      </c>
      <c r="BM5" s="30">
        <v>196</v>
      </c>
      <c r="BN5" s="30">
        <v>0.9</v>
      </c>
      <c r="BO5" s="30">
        <v>1</v>
      </c>
      <c r="BP5" s="29" t="s">
        <v>400</v>
      </c>
      <c r="BQ5" s="29" t="s">
        <v>401</v>
      </c>
      <c r="BR5" s="30">
        <v>270</v>
      </c>
      <c r="BS5" s="30">
        <v>0.94</v>
      </c>
      <c r="BT5" s="30" t="s">
        <v>375</v>
      </c>
      <c r="BU5" s="31"/>
      <c r="BV5" s="32" t="s">
        <v>397</v>
      </c>
      <c r="BW5" s="32" t="s">
        <v>235</v>
      </c>
      <c r="BX5" s="30" t="s">
        <v>245</v>
      </c>
      <c r="BY5" s="30">
        <v>0.96</v>
      </c>
      <c r="BZ5" s="30" t="s">
        <v>402</v>
      </c>
      <c r="CA5" s="29" t="s">
        <v>403</v>
      </c>
      <c r="CB5" s="35"/>
      <c r="CC5" s="20">
        <v>1</v>
      </c>
      <c r="CD5" s="46" t="s">
        <v>404</v>
      </c>
      <c r="CE5" s="37" t="s">
        <v>405</v>
      </c>
      <c r="CF5" s="38">
        <v>2011</v>
      </c>
      <c r="CG5" s="37" t="s">
        <v>406</v>
      </c>
      <c r="CH5" s="37" t="s">
        <v>326</v>
      </c>
      <c r="CI5" s="37" t="s">
        <v>326</v>
      </c>
      <c r="CJ5" s="39">
        <v>4</v>
      </c>
      <c r="CK5" s="39">
        <v>2</v>
      </c>
      <c r="CL5" s="39">
        <v>12</v>
      </c>
      <c r="CM5" s="37" t="s">
        <v>272</v>
      </c>
      <c r="CN5" s="37" t="s">
        <v>407</v>
      </c>
      <c r="CO5" s="37" t="s">
        <v>274</v>
      </c>
      <c r="CP5" s="37" t="s">
        <v>408</v>
      </c>
      <c r="CQ5" s="37" t="s">
        <v>382</v>
      </c>
      <c r="CR5" s="37" t="s">
        <v>277</v>
      </c>
      <c r="CS5" s="37" t="s">
        <v>332</v>
      </c>
      <c r="CT5" s="37" t="s">
        <v>409</v>
      </c>
      <c r="CU5" s="37" t="s">
        <v>281</v>
      </c>
      <c r="CV5" s="39">
        <v>1</v>
      </c>
      <c r="CW5" s="37" t="s">
        <v>410</v>
      </c>
      <c r="CX5" s="37" t="s">
        <v>411</v>
      </c>
      <c r="CY5" s="40">
        <v>240</v>
      </c>
      <c r="CZ5" s="41" t="s">
        <v>284</v>
      </c>
      <c r="DA5" s="41" t="s">
        <v>287</v>
      </c>
      <c r="DB5" s="42">
        <v>1</v>
      </c>
      <c r="DC5" s="42">
        <v>190</v>
      </c>
      <c r="DD5" s="42">
        <v>10.49</v>
      </c>
      <c r="DE5" s="41" t="s">
        <v>336</v>
      </c>
      <c r="DF5" s="42">
        <v>1E-3</v>
      </c>
      <c r="DG5" s="20">
        <v>1.41669E-3</v>
      </c>
      <c r="DH5" s="20">
        <v>1.41669E-3</v>
      </c>
      <c r="DI5" s="20"/>
      <c r="DJ5" s="20">
        <v>0.22873961519962799</v>
      </c>
      <c r="DK5" s="95">
        <v>270</v>
      </c>
      <c r="DL5" s="125" t="s">
        <v>284</v>
      </c>
      <c r="DM5" s="125" t="s">
        <v>287</v>
      </c>
      <c r="DN5" s="95">
        <v>1</v>
      </c>
      <c r="DO5" s="95">
        <v>268</v>
      </c>
      <c r="DP5" s="95">
        <v>0.01</v>
      </c>
      <c r="DQ5" s="125" t="s">
        <v>287</v>
      </c>
      <c r="DR5" s="95">
        <v>0.94</v>
      </c>
      <c r="DS5" s="90">
        <v>0.92041908900000002</v>
      </c>
      <c r="DT5" s="90">
        <v>0.92041908900000002</v>
      </c>
      <c r="DU5" s="90"/>
      <c r="DV5" s="151">
        <f>-0.006108358</f>
        <v>-6.1083580000000004E-3</v>
      </c>
      <c r="DW5" s="148"/>
      <c r="DX5" s="29" t="s">
        <v>291</v>
      </c>
      <c r="DY5" s="29" t="s">
        <v>397</v>
      </c>
      <c r="EA5" s="163">
        <f t="shared" si="0"/>
        <v>1</v>
      </c>
      <c r="EB5" s="163">
        <f t="shared" si="1"/>
        <v>0</v>
      </c>
      <c r="EC5" s="147">
        <f t="shared" si="2"/>
        <v>1</v>
      </c>
      <c r="ED5" s="172">
        <f t="shared" si="3"/>
        <v>190</v>
      </c>
      <c r="EE5" s="172">
        <f t="shared" si="4"/>
        <v>268</v>
      </c>
    </row>
    <row r="6" spans="1:135" ht="21" customHeight="1" x14ac:dyDescent="0.2">
      <c r="A6" s="14">
        <v>5</v>
      </c>
      <c r="B6" s="15" t="s">
        <v>412</v>
      </c>
      <c r="C6" s="15" t="s">
        <v>413</v>
      </c>
      <c r="D6" s="16" t="s">
        <v>168</v>
      </c>
      <c r="E6" s="16">
        <v>34</v>
      </c>
      <c r="F6" s="16">
        <v>1</v>
      </c>
      <c r="G6" s="16" t="s">
        <v>414</v>
      </c>
      <c r="H6" s="18" t="s">
        <v>415</v>
      </c>
      <c r="I6" s="19" t="s">
        <v>416</v>
      </c>
      <c r="J6" s="20">
        <v>3</v>
      </c>
      <c r="K6" s="20">
        <v>1</v>
      </c>
      <c r="L6" s="20" t="s">
        <v>417</v>
      </c>
      <c r="M6" s="43">
        <v>1387</v>
      </c>
      <c r="N6" s="20" t="s">
        <v>418</v>
      </c>
      <c r="O6" s="20" t="s">
        <v>419</v>
      </c>
      <c r="P6" s="44">
        <v>2242</v>
      </c>
      <c r="Q6" s="20" t="s">
        <v>420</v>
      </c>
      <c r="R6" s="20" t="s">
        <v>421</v>
      </c>
      <c r="S6" s="44">
        <v>739</v>
      </c>
      <c r="T6" s="55" t="s">
        <v>422</v>
      </c>
      <c r="U6" s="20" t="s">
        <v>421</v>
      </c>
      <c r="V6" s="44">
        <v>739</v>
      </c>
      <c r="W6" s="55" t="s">
        <v>422</v>
      </c>
      <c r="X6" s="20">
        <v>36</v>
      </c>
      <c r="Y6" s="22">
        <v>2.52</v>
      </c>
      <c r="Z6" s="22">
        <v>2.86</v>
      </c>
      <c r="AA6" s="22">
        <v>1.97</v>
      </c>
      <c r="AB6" s="22">
        <v>1.97</v>
      </c>
      <c r="AC6" s="23">
        <v>2</v>
      </c>
      <c r="AD6" s="23" t="s">
        <v>198</v>
      </c>
      <c r="AE6" s="23">
        <v>1</v>
      </c>
      <c r="AF6" s="25" t="s">
        <v>199</v>
      </c>
      <c r="AG6" s="26" t="s">
        <v>308</v>
      </c>
      <c r="AH6" s="25" t="s">
        <v>206</v>
      </c>
      <c r="AI6" s="25" t="s">
        <v>309</v>
      </c>
      <c r="AJ6" s="16">
        <v>2.33</v>
      </c>
      <c r="AK6" s="16">
        <v>3</v>
      </c>
      <c r="AL6" s="23">
        <v>0</v>
      </c>
      <c r="AM6" s="23"/>
      <c r="AN6" s="23">
        <v>0</v>
      </c>
      <c r="AO6" s="20"/>
      <c r="AP6" s="20">
        <v>0</v>
      </c>
      <c r="AQ6" s="20">
        <v>1</v>
      </c>
      <c r="AR6" s="20">
        <v>1</v>
      </c>
      <c r="AS6" s="20">
        <v>0</v>
      </c>
      <c r="AT6" s="15" t="s">
        <v>423</v>
      </c>
      <c r="AU6" s="27">
        <v>41082</v>
      </c>
      <c r="AV6" s="47">
        <v>42012</v>
      </c>
      <c r="AW6" s="29" t="s">
        <v>423</v>
      </c>
      <c r="AX6" s="30">
        <v>2</v>
      </c>
      <c r="AY6" s="30" t="s">
        <v>424</v>
      </c>
      <c r="AZ6" s="30">
        <v>32</v>
      </c>
      <c r="BA6" s="30" t="s">
        <v>281</v>
      </c>
      <c r="BB6" s="30"/>
      <c r="BC6" s="30">
        <v>2</v>
      </c>
      <c r="BD6" s="32" t="s">
        <v>233</v>
      </c>
      <c r="BE6" s="32" t="s">
        <v>314</v>
      </c>
      <c r="BF6" s="29" t="s">
        <v>425</v>
      </c>
      <c r="BG6" s="30" t="s">
        <v>426</v>
      </c>
      <c r="BH6" s="30">
        <v>0.8</v>
      </c>
      <c r="BI6" s="30">
        <v>26</v>
      </c>
      <c r="BJ6" s="30">
        <v>35</v>
      </c>
      <c r="BK6" s="30">
        <v>44</v>
      </c>
      <c r="BL6" s="30" t="s">
        <v>240</v>
      </c>
      <c r="BM6" s="30">
        <v>48</v>
      </c>
      <c r="BN6" s="30">
        <v>0.99</v>
      </c>
      <c r="BO6" s="30">
        <v>9</v>
      </c>
      <c r="BP6" s="29" t="s">
        <v>427</v>
      </c>
      <c r="BQ6" s="29" t="s">
        <v>428</v>
      </c>
      <c r="BR6" s="30">
        <v>48</v>
      </c>
      <c r="BS6" s="30">
        <v>0.33500000000000002</v>
      </c>
      <c r="BT6" s="30" t="s">
        <v>244</v>
      </c>
      <c r="BU6" s="30">
        <v>2</v>
      </c>
      <c r="BV6" s="32" t="s">
        <v>233</v>
      </c>
      <c r="BW6" s="32" t="s">
        <v>314</v>
      </c>
      <c r="BX6" s="30" t="s">
        <v>245</v>
      </c>
      <c r="BY6" s="30">
        <v>0.93</v>
      </c>
      <c r="BZ6" s="30" t="s">
        <v>429</v>
      </c>
      <c r="CA6" s="29" t="s">
        <v>430</v>
      </c>
      <c r="CB6" s="35"/>
      <c r="CC6" s="20">
        <v>1</v>
      </c>
      <c r="CD6" s="46" t="s">
        <v>431</v>
      </c>
      <c r="CE6" s="37" t="s">
        <v>262</v>
      </c>
      <c r="CF6" s="38">
        <v>2010</v>
      </c>
      <c r="CG6" s="37" t="s">
        <v>432</v>
      </c>
      <c r="CH6" s="37" t="s">
        <v>326</v>
      </c>
      <c r="CI6" s="37" t="s">
        <v>433</v>
      </c>
      <c r="CJ6" s="39">
        <v>32</v>
      </c>
      <c r="CK6" s="39">
        <v>30</v>
      </c>
      <c r="CL6" s="39">
        <v>706</v>
      </c>
      <c r="CM6" s="37" t="s">
        <v>272</v>
      </c>
      <c r="CN6" s="37" t="s">
        <v>407</v>
      </c>
      <c r="CO6" s="37" t="s">
        <v>330</v>
      </c>
      <c r="CP6" s="37" t="s">
        <v>434</v>
      </c>
      <c r="CQ6" s="37" t="s">
        <v>277</v>
      </c>
      <c r="CR6" s="37" t="s">
        <v>277</v>
      </c>
      <c r="CS6" s="37" t="s">
        <v>332</v>
      </c>
      <c r="CT6" s="37" t="s">
        <v>409</v>
      </c>
      <c r="CU6" s="37" t="s">
        <v>281</v>
      </c>
      <c r="CV6" s="39">
        <v>1</v>
      </c>
      <c r="CW6" s="37" t="s">
        <v>282</v>
      </c>
      <c r="CX6" s="37" t="s">
        <v>198</v>
      </c>
      <c r="CY6" s="40">
        <v>32</v>
      </c>
      <c r="CZ6" s="41" t="s">
        <v>284</v>
      </c>
      <c r="DA6" s="41" t="s">
        <v>287</v>
      </c>
      <c r="DB6" s="42">
        <v>1</v>
      </c>
      <c r="DC6" s="42">
        <v>31</v>
      </c>
      <c r="DD6" s="42">
        <v>8.3800000000000008</v>
      </c>
      <c r="DE6" s="53"/>
      <c r="DF6" s="56"/>
      <c r="DG6" s="20">
        <v>6.8911500000000004E-3</v>
      </c>
      <c r="DH6" s="20">
        <v>6.8911500000000004E-3</v>
      </c>
      <c r="DI6" s="20"/>
      <c r="DJ6" s="20">
        <v>0.46130074225991402</v>
      </c>
      <c r="DK6" s="95">
        <v>48</v>
      </c>
      <c r="DL6" s="125" t="s">
        <v>284</v>
      </c>
      <c r="DM6" s="125" t="s">
        <v>287</v>
      </c>
      <c r="DN6" s="95">
        <v>1</v>
      </c>
      <c r="DO6" s="95">
        <v>47</v>
      </c>
      <c r="DP6" s="95">
        <v>0.87</v>
      </c>
      <c r="DQ6" s="125" t="s">
        <v>287</v>
      </c>
      <c r="DR6" s="95">
        <v>0.33500000000000002</v>
      </c>
      <c r="DS6" s="90">
        <v>0.355722382</v>
      </c>
      <c r="DT6" s="90">
        <v>0.355722382</v>
      </c>
      <c r="DU6" s="90"/>
      <c r="DV6" s="90">
        <v>0.13481180200000001</v>
      </c>
      <c r="DW6" s="148"/>
      <c r="DX6" s="29" t="s">
        <v>435</v>
      </c>
      <c r="DY6" s="29" t="s">
        <v>436</v>
      </c>
      <c r="EA6" s="163">
        <f t="shared" si="0"/>
        <v>1</v>
      </c>
      <c r="EB6" s="163">
        <f t="shared" si="1"/>
        <v>0</v>
      </c>
      <c r="EC6" s="147">
        <f t="shared" si="2"/>
        <v>1</v>
      </c>
      <c r="ED6" s="172">
        <f t="shared" si="3"/>
        <v>31</v>
      </c>
      <c r="EE6" s="172">
        <f t="shared" si="4"/>
        <v>47</v>
      </c>
    </row>
    <row r="7" spans="1:135" ht="21" customHeight="1" x14ac:dyDescent="0.2">
      <c r="A7" s="14">
        <v>6</v>
      </c>
      <c r="B7" s="15" t="s">
        <v>437</v>
      </c>
      <c r="C7" s="15" t="s">
        <v>438</v>
      </c>
      <c r="D7" s="16" t="s">
        <v>168</v>
      </c>
      <c r="E7" s="16">
        <v>34</v>
      </c>
      <c r="F7" s="16">
        <v>1</v>
      </c>
      <c r="G7" s="16" t="s">
        <v>439</v>
      </c>
      <c r="H7" s="18" t="s">
        <v>440</v>
      </c>
      <c r="I7" s="19" t="s">
        <v>441</v>
      </c>
      <c r="J7" s="20">
        <v>3</v>
      </c>
      <c r="K7" s="20">
        <v>2</v>
      </c>
      <c r="L7" s="20" t="s">
        <v>442</v>
      </c>
      <c r="M7" s="21">
        <v>232</v>
      </c>
      <c r="N7" s="20" t="s">
        <v>443</v>
      </c>
      <c r="O7" s="20" t="s">
        <v>444</v>
      </c>
      <c r="P7" s="21">
        <v>22335</v>
      </c>
      <c r="Q7" s="20" t="s">
        <v>445</v>
      </c>
      <c r="R7" s="20" t="s">
        <v>446</v>
      </c>
      <c r="S7" s="21">
        <v>34</v>
      </c>
      <c r="T7" s="20" t="s">
        <v>447</v>
      </c>
      <c r="U7" s="21" t="s">
        <v>448</v>
      </c>
      <c r="V7" s="21">
        <v>0</v>
      </c>
      <c r="W7" s="20" t="s">
        <v>447</v>
      </c>
      <c r="X7" s="20">
        <v>37</v>
      </c>
      <c r="Y7" s="22">
        <v>4.13</v>
      </c>
      <c r="Z7" s="22">
        <v>2.12</v>
      </c>
      <c r="AA7" s="22">
        <v>2.86</v>
      </c>
      <c r="AB7" s="22">
        <v>2.86</v>
      </c>
      <c r="AC7" s="23">
        <v>4</v>
      </c>
      <c r="AD7" s="23" t="s">
        <v>198</v>
      </c>
      <c r="AE7" s="23">
        <v>1</v>
      </c>
      <c r="AF7" s="25" t="s">
        <v>199</v>
      </c>
      <c r="AG7" s="26" t="s">
        <v>359</v>
      </c>
      <c r="AH7" s="25" t="s">
        <v>393</v>
      </c>
      <c r="AI7" s="25" t="s">
        <v>309</v>
      </c>
      <c r="AJ7" s="16">
        <v>3</v>
      </c>
      <c r="AK7" s="16">
        <v>3.75</v>
      </c>
      <c r="AL7" s="23">
        <v>0</v>
      </c>
      <c r="AM7" s="23"/>
      <c r="AN7" s="23">
        <v>0</v>
      </c>
      <c r="AO7" s="20"/>
      <c r="AP7" s="20">
        <v>0</v>
      </c>
      <c r="AQ7" s="20">
        <v>1</v>
      </c>
      <c r="AR7" s="20">
        <v>1</v>
      </c>
      <c r="AS7" s="20">
        <v>0</v>
      </c>
      <c r="AT7" s="15" t="s">
        <v>449</v>
      </c>
      <c r="AU7" s="27">
        <v>41858</v>
      </c>
      <c r="AV7" s="47">
        <v>41919</v>
      </c>
      <c r="AW7" s="29" t="s">
        <v>450</v>
      </c>
      <c r="AX7" s="30">
        <v>1</v>
      </c>
      <c r="AY7" s="30" t="s">
        <v>451</v>
      </c>
      <c r="AZ7" s="30">
        <v>24</v>
      </c>
      <c r="BA7" s="30">
        <v>2E-3</v>
      </c>
      <c r="BB7" s="30"/>
      <c r="BC7" s="30">
        <v>2</v>
      </c>
      <c r="BD7" s="32" t="s">
        <v>452</v>
      </c>
      <c r="BE7" s="32" t="s">
        <v>314</v>
      </c>
      <c r="BF7" s="29" t="s">
        <v>453</v>
      </c>
      <c r="BG7" s="30" t="s">
        <v>454</v>
      </c>
      <c r="BH7" s="33"/>
      <c r="BI7" s="30">
        <v>17</v>
      </c>
      <c r="BJ7" s="30">
        <v>23</v>
      </c>
      <c r="BK7" s="30">
        <v>27</v>
      </c>
      <c r="BL7" s="30" t="s">
        <v>240</v>
      </c>
      <c r="BM7" s="30">
        <v>30</v>
      </c>
      <c r="BN7" s="30">
        <v>0.95</v>
      </c>
      <c r="BO7" s="30">
        <v>1</v>
      </c>
      <c r="BP7" s="29" t="s">
        <v>427</v>
      </c>
      <c r="BQ7" s="29" t="s">
        <v>455</v>
      </c>
      <c r="BR7" s="30">
        <v>32</v>
      </c>
      <c r="BS7" s="30">
        <v>2.3E-2</v>
      </c>
      <c r="BT7" s="30" t="s">
        <v>244</v>
      </c>
      <c r="BU7" s="30">
        <v>2</v>
      </c>
      <c r="BV7" s="32" t="s">
        <v>452</v>
      </c>
      <c r="BW7" s="32" t="s">
        <v>314</v>
      </c>
      <c r="BX7" s="30" t="s">
        <v>456</v>
      </c>
      <c r="BY7" s="30">
        <v>0.98</v>
      </c>
      <c r="BZ7" s="30" t="s">
        <v>457</v>
      </c>
      <c r="CA7" s="29" t="s">
        <v>458</v>
      </c>
      <c r="CB7" s="35"/>
      <c r="CC7" s="20">
        <v>1</v>
      </c>
      <c r="CD7" s="46" t="s">
        <v>459</v>
      </c>
      <c r="CE7" s="37" t="s">
        <v>405</v>
      </c>
      <c r="CF7" s="38">
        <v>2014</v>
      </c>
      <c r="CG7" s="37" t="s">
        <v>406</v>
      </c>
      <c r="CH7" s="37" t="s">
        <v>433</v>
      </c>
      <c r="CI7" s="37" t="s">
        <v>326</v>
      </c>
      <c r="CJ7" s="39">
        <v>1</v>
      </c>
      <c r="CK7" s="39">
        <v>1</v>
      </c>
      <c r="CL7" s="39">
        <v>0</v>
      </c>
      <c r="CM7" s="37" t="s">
        <v>272</v>
      </c>
      <c r="CN7" s="37" t="s">
        <v>407</v>
      </c>
      <c r="CO7" s="37" t="s">
        <v>328</v>
      </c>
      <c r="CP7" s="37" t="s">
        <v>460</v>
      </c>
      <c r="CQ7" s="37" t="s">
        <v>274</v>
      </c>
      <c r="CR7" s="37" t="s">
        <v>330</v>
      </c>
      <c r="CS7" s="37" t="s">
        <v>461</v>
      </c>
      <c r="CT7" s="37" t="s">
        <v>462</v>
      </c>
      <c r="CU7" s="37" t="s">
        <v>281</v>
      </c>
      <c r="CV7" s="39">
        <v>1</v>
      </c>
      <c r="CW7" s="37" t="s">
        <v>282</v>
      </c>
      <c r="CX7" s="37" t="s">
        <v>463</v>
      </c>
      <c r="CY7" s="40">
        <v>24</v>
      </c>
      <c r="CZ7" s="41" t="s">
        <v>464</v>
      </c>
      <c r="DA7" s="41" t="s">
        <v>287</v>
      </c>
      <c r="DB7" s="42">
        <v>1</v>
      </c>
      <c r="DC7" s="42">
        <v>23</v>
      </c>
      <c r="DD7" s="42">
        <v>3.55</v>
      </c>
      <c r="DE7" s="41" t="s">
        <v>287</v>
      </c>
      <c r="DF7" s="42">
        <v>2E-3</v>
      </c>
      <c r="DG7" s="20">
        <v>1.7065660000000001E-3</v>
      </c>
      <c r="DH7" s="20">
        <v>1.7065660000000001E-3</v>
      </c>
      <c r="DI7" s="20"/>
      <c r="DJ7" s="20">
        <v>0.59496046170026096</v>
      </c>
      <c r="DK7" s="95">
        <v>32</v>
      </c>
      <c r="DL7" s="125" t="s">
        <v>464</v>
      </c>
      <c r="DM7" s="125" t="s">
        <v>287</v>
      </c>
      <c r="DN7" s="95">
        <v>1</v>
      </c>
      <c r="DO7" s="95">
        <v>31</v>
      </c>
      <c r="DP7" s="95">
        <v>2.4</v>
      </c>
      <c r="DQ7" s="125" t="s">
        <v>287</v>
      </c>
      <c r="DR7" s="95">
        <v>2.3E-2</v>
      </c>
      <c r="DS7" s="90">
        <v>2.2589339999999999E-2</v>
      </c>
      <c r="DT7" s="90">
        <v>2.2589339999999999E-2</v>
      </c>
      <c r="DU7" s="90"/>
      <c r="DV7" s="90">
        <v>0.395843475</v>
      </c>
      <c r="DW7" s="148"/>
      <c r="DX7" s="29" t="s">
        <v>452</v>
      </c>
      <c r="DY7" s="29" t="s">
        <v>465</v>
      </c>
      <c r="EA7" s="163">
        <f t="shared" si="0"/>
        <v>1</v>
      </c>
      <c r="EB7" s="163">
        <f t="shared" si="1"/>
        <v>1</v>
      </c>
      <c r="EC7" s="147">
        <f t="shared" si="2"/>
        <v>1</v>
      </c>
      <c r="ED7" s="172">
        <f t="shared" si="3"/>
        <v>23</v>
      </c>
      <c r="EE7" s="172">
        <f t="shared" si="4"/>
        <v>31</v>
      </c>
    </row>
    <row r="8" spans="1:135" ht="21" customHeight="1" x14ac:dyDescent="0.2">
      <c r="A8" s="14">
        <v>7</v>
      </c>
      <c r="B8" s="15" t="s">
        <v>466</v>
      </c>
      <c r="C8" s="15" t="s">
        <v>467</v>
      </c>
      <c r="D8" s="16" t="s">
        <v>168</v>
      </c>
      <c r="E8" s="16">
        <v>34</v>
      </c>
      <c r="F8" s="16">
        <v>1</v>
      </c>
      <c r="G8" s="16" t="s">
        <v>468</v>
      </c>
      <c r="H8" s="18" t="s">
        <v>469</v>
      </c>
      <c r="I8" s="19" t="s">
        <v>470</v>
      </c>
      <c r="J8" s="20">
        <v>3</v>
      </c>
      <c r="K8" s="20">
        <v>2</v>
      </c>
      <c r="L8" s="20" t="s">
        <v>471</v>
      </c>
      <c r="M8" s="21">
        <v>1024</v>
      </c>
      <c r="N8" s="20" t="s">
        <v>472</v>
      </c>
      <c r="O8" s="20" t="s">
        <v>471</v>
      </c>
      <c r="P8" s="21">
        <v>1024</v>
      </c>
      <c r="Q8" s="20" t="s">
        <v>472</v>
      </c>
      <c r="R8" s="20" t="s">
        <v>473</v>
      </c>
      <c r="S8" s="21">
        <v>0</v>
      </c>
      <c r="T8" s="20" t="s">
        <v>474</v>
      </c>
      <c r="U8" s="20" t="s">
        <v>473</v>
      </c>
      <c r="V8" s="21">
        <v>0</v>
      </c>
      <c r="W8" s="20" t="s">
        <v>474</v>
      </c>
      <c r="X8" s="20">
        <v>12</v>
      </c>
      <c r="Y8" s="22">
        <v>2.2200000000000002</v>
      </c>
      <c r="Z8" s="22">
        <v>2.2200000000000002</v>
      </c>
      <c r="AA8" s="22">
        <v>3.43</v>
      </c>
      <c r="AB8" s="22">
        <v>3.43</v>
      </c>
      <c r="AC8" s="23">
        <v>2</v>
      </c>
      <c r="AD8" s="23" t="s">
        <v>198</v>
      </c>
      <c r="AE8" s="23">
        <v>1</v>
      </c>
      <c r="AF8" s="25" t="s">
        <v>199</v>
      </c>
      <c r="AG8" s="25" t="s">
        <v>308</v>
      </c>
      <c r="AH8" s="25" t="s">
        <v>206</v>
      </c>
      <c r="AI8" s="25" t="s">
        <v>475</v>
      </c>
      <c r="AJ8" s="16">
        <v>1.25</v>
      </c>
      <c r="AK8" s="16">
        <v>1.75</v>
      </c>
      <c r="AL8" s="23">
        <v>0</v>
      </c>
      <c r="AM8" s="23"/>
      <c r="AN8" s="23">
        <v>0</v>
      </c>
      <c r="AO8" s="20"/>
      <c r="AP8" s="20">
        <v>0</v>
      </c>
      <c r="AQ8" s="20">
        <v>1</v>
      </c>
      <c r="AR8" s="20">
        <v>1</v>
      </c>
      <c r="AS8" s="20">
        <v>0</v>
      </c>
      <c r="AT8" s="15" t="s">
        <v>476</v>
      </c>
      <c r="AU8" s="27">
        <v>41613</v>
      </c>
      <c r="AV8" s="47">
        <v>41779</v>
      </c>
      <c r="AW8" s="29" t="s">
        <v>477</v>
      </c>
      <c r="AX8" s="30">
        <v>2</v>
      </c>
      <c r="AY8" s="30" t="s">
        <v>478</v>
      </c>
      <c r="AZ8" s="30">
        <v>100</v>
      </c>
      <c r="BA8" s="30" t="s">
        <v>367</v>
      </c>
      <c r="BB8" s="33"/>
      <c r="BC8" s="30">
        <v>1</v>
      </c>
      <c r="BD8" s="32" t="s">
        <v>452</v>
      </c>
      <c r="BE8" s="32" t="s">
        <v>314</v>
      </c>
      <c r="BF8" s="29" t="s">
        <v>479</v>
      </c>
      <c r="BG8" s="30" t="s">
        <v>480</v>
      </c>
      <c r="BH8" s="31"/>
      <c r="BI8" s="30">
        <v>10</v>
      </c>
      <c r="BJ8" s="30">
        <v>13</v>
      </c>
      <c r="BK8" s="30">
        <v>15</v>
      </c>
      <c r="BL8" s="30" t="s">
        <v>240</v>
      </c>
      <c r="BM8" s="30">
        <v>15</v>
      </c>
      <c r="BN8" s="30">
        <v>0.95</v>
      </c>
      <c r="BO8" s="30">
        <v>1</v>
      </c>
      <c r="BP8" s="29" t="s">
        <v>481</v>
      </c>
      <c r="BQ8" s="29" t="s">
        <v>482</v>
      </c>
      <c r="BR8" s="30">
        <v>15</v>
      </c>
      <c r="BS8" s="30">
        <v>0.314</v>
      </c>
      <c r="BT8" s="30" t="s">
        <v>244</v>
      </c>
      <c r="BU8" s="30">
        <v>1</v>
      </c>
      <c r="BV8" s="32" t="s">
        <v>452</v>
      </c>
      <c r="BW8" s="32" t="s">
        <v>314</v>
      </c>
      <c r="BX8" s="30" t="s">
        <v>245</v>
      </c>
      <c r="BY8" s="30">
        <v>0.95</v>
      </c>
      <c r="BZ8" s="30" t="s">
        <v>483</v>
      </c>
      <c r="CA8" s="29" t="s">
        <v>484</v>
      </c>
      <c r="CB8" s="29" t="s">
        <v>485</v>
      </c>
      <c r="CC8" s="20">
        <v>1</v>
      </c>
      <c r="CD8" s="46" t="s">
        <v>486</v>
      </c>
      <c r="CE8" s="37" t="s">
        <v>487</v>
      </c>
      <c r="CF8" s="38">
        <v>2014</v>
      </c>
      <c r="CG8" s="37" t="s">
        <v>488</v>
      </c>
      <c r="CH8" s="37" t="s">
        <v>267</v>
      </c>
      <c r="CI8" s="37" t="s">
        <v>267</v>
      </c>
      <c r="CJ8" s="39">
        <v>2</v>
      </c>
      <c r="CK8" s="39">
        <v>2</v>
      </c>
      <c r="CL8" s="39">
        <v>0</v>
      </c>
      <c r="CM8" s="37" t="s">
        <v>272</v>
      </c>
      <c r="CN8" s="37" t="s">
        <v>407</v>
      </c>
      <c r="CO8" s="37" t="s">
        <v>330</v>
      </c>
      <c r="CP8" s="37" t="s">
        <v>489</v>
      </c>
      <c r="CQ8" s="37" t="s">
        <v>277</v>
      </c>
      <c r="CR8" s="37" t="s">
        <v>277</v>
      </c>
      <c r="CS8" s="37" t="s">
        <v>332</v>
      </c>
      <c r="CT8" s="37" t="s">
        <v>334</v>
      </c>
      <c r="CU8" s="37" t="s">
        <v>281</v>
      </c>
      <c r="CV8" s="39">
        <v>1</v>
      </c>
      <c r="CW8" s="37" t="s">
        <v>282</v>
      </c>
      <c r="CX8" s="37" t="s">
        <v>490</v>
      </c>
      <c r="CY8" s="40">
        <v>100</v>
      </c>
      <c r="CZ8" s="41" t="s">
        <v>464</v>
      </c>
      <c r="DA8" s="41" t="s">
        <v>287</v>
      </c>
      <c r="DB8" s="42">
        <v>1</v>
      </c>
      <c r="DC8" s="42">
        <v>99</v>
      </c>
      <c r="DD8" s="42">
        <v>10.18</v>
      </c>
      <c r="DE8" s="41" t="s">
        <v>336</v>
      </c>
      <c r="DF8" s="42">
        <v>0.05</v>
      </c>
      <c r="DG8" s="57">
        <v>4.43E-17</v>
      </c>
      <c r="DH8" s="58">
        <v>2.2199999999999999E-17</v>
      </c>
      <c r="DI8" s="20"/>
      <c r="DJ8" s="20">
        <v>0.71514372757271505</v>
      </c>
      <c r="DK8" s="95">
        <v>15</v>
      </c>
      <c r="DL8" s="125" t="s">
        <v>464</v>
      </c>
      <c r="DM8" s="125" t="s">
        <v>287</v>
      </c>
      <c r="DN8" s="95">
        <v>1</v>
      </c>
      <c r="DO8" s="95">
        <v>14</v>
      </c>
      <c r="DP8" s="95">
        <v>0.496</v>
      </c>
      <c r="DQ8" s="125" t="s">
        <v>287</v>
      </c>
      <c r="DR8" s="59">
        <v>0.314</v>
      </c>
      <c r="DS8" s="90">
        <v>0.62759016599999995</v>
      </c>
      <c r="DT8" s="60">
        <v>0.31379508299999997</v>
      </c>
      <c r="DU8" s="90"/>
      <c r="DV8" s="90">
        <v>0.13141198100000001</v>
      </c>
      <c r="DW8" s="148"/>
      <c r="DX8" s="29" t="s">
        <v>452</v>
      </c>
      <c r="DY8" s="29" t="s">
        <v>491</v>
      </c>
      <c r="EA8" s="163">
        <f t="shared" si="0"/>
        <v>1</v>
      </c>
      <c r="EB8" s="163">
        <f t="shared" si="1"/>
        <v>0</v>
      </c>
      <c r="EC8" s="147">
        <f t="shared" si="2"/>
        <v>1</v>
      </c>
      <c r="ED8" s="172">
        <f t="shared" si="3"/>
        <v>99</v>
      </c>
      <c r="EE8" s="172">
        <f t="shared" si="4"/>
        <v>14</v>
      </c>
    </row>
    <row r="9" spans="1:135" ht="21" customHeight="1" x14ac:dyDescent="0.2">
      <c r="A9" s="14">
        <v>8</v>
      </c>
      <c r="B9" s="15" t="s">
        <v>492</v>
      </c>
      <c r="C9" s="15" t="s">
        <v>493</v>
      </c>
      <c r="D9" s="16" t="s">
        <v>168</v>
      </c>
      <c r="E9" s="16">
        <v>34</v>
      </c>
      <c r="F9" s="16">
        <v>3</v>
      </c>
      <c r="G9" s="16" t="s">
        <v>494</v>
      </c>
      <c r="H9" s="18" t="s">
        <v>495</v>
      </c>
      <c r="I9" s="19" t="s">
        <v>496</v>
      </c>
      <c r="J9" s="20">
        <v>3</v>
      </c>
      <c r="K9" s="20">
        <v>1</v>
      </c>
      <c r="L9" s="20" t="s">
        <v>497</v>
      </c>
      <c r="M9" s="21">
        <v>1967</v>
      </c>
      <c r="N9" s="20" t="s">
        <v>498</v>
      </c>
      <c r="O9" s="21" t="s">
        <v>497</v>
      </c>
      <c r="P9" s="21">
        <v>1967</v>
      </c>
      <c r="Q9" s="20" t="s">
        <v>498</v>
      </c>
      <c r="R9" s="20" t="s">
        <v>499</v>
      </c>
      <c r="S9" s="21">
        <v>0</v>
      </c>
      <c r="T9" s="20" t="s">
        <v>500</v>
      </c>
      <c r="U9" s="61" t="s">
        <v>499</v>
      </c>
      <c r="V9" s="21">
        <v>0</v>
      </c>
      <c r="W9" s="20" t="s">
        <v>500</v>
      </c>
      <c r="X9" s="20">
        <v>14</v>
      </c>
      <c r="Y9" s="22">
        <v>4.3600000000000003</v>
      </c>
      <c r="Z9" s="22">
        <v>4.3600000000000003</v>
      </c>
      <c r="AA9" s="22">
        <v>1.51</v>
      </c>
      <c r="AB9" s="22">
        <v>1.51</v>
      </c>
      <c r="AC9" s="23">
        <v>3</v>
      </c>
      <c r="AD9" s="23" t="s">
        <v>198</v>
      </c>
      <c r="AE9" s="23">
        <v>1</v>
      </c>
      <c r="AF9" s="25" t="s">
        <v>199</v>
      </c>
      <c r="AG9" s="25" t="s">
        <v>359</v>
      </c>
      <c r="AH9" s="25" t="s">
        <v>360</v>
      </c>
      <c r="AI9" s="25" t="s">
        <v>309</v>
      </c>
      <c r="AJ9" s="16">
        <v>2</v>
      </c>
      <c r="AK9" s="16">
        <v>2.75</v>
      </c>
      <c r="AL9" s="23">
        <v>2</v>
      </c>
      <c r="AM9" s="23">
        <v>2</v>
      </c>
      <c r="AN9" s="23">
        <v>0</v>
      </c>
      <c r="AO9" s="20"/>
      <c r="AP9" s="20">
        <v>0</v>
      </c>
      <c r="AQ9" s="20">
        <v>1</v>
      </c>
      <c r="AR9" s="20">
        <v>1</v>
      </c>
      <c r="AS9" s="20">
        <v>0</v>
      </c>
      <c r="AT9" s="15" t="s">
        <v>501</v>
      </c>
      <c r="AU9" s="27">
        <v>41849</v>
      </c>
      <c r="AV9" s="47">
        <v>42150</v>
      </c>
      <c r="AW9" s="15" t="s">
        <v>223</v>
      </c>
      <c r="AX9" s="16">
        <v>3</v>
      </c>
      <c r="AY9" s="16" t="s">
        <v>502</v>
      </c>
      <c r="AZ9" s="16">
        <v>39</v>
      </c>
      <c r="BA9" s="16" t="s">
        <v>503</v>
      </c>
      <c r="BB9" s="16"/>
      <c r="BC9" s="16"/>
      <c r="BD9" s="32" t="s">
        <v>291</v>
      </c>
      <c r="BE9" s="49" t="s">
        <v>235</v>
      </c>
      <c r="BF9" s="15" t="s">
        <v>504</v>
      </c>
      <c r="BG9" s="16" t="s">
        <v>505</v>
      </c>
      <c r="BH9" s="62"/>
      <c r="BI9" s="16">
        <v>22</v>
      </c>
      <c r="BJ9" s="16">
        <v>28</v>
      </c>
      <c r="BK9" s="16">
        <v>32</v>
      </c>
      <c r="BL9" s="16" t="s">
        <v>506</v>
      </c>
      <c r="BM9" s="16">
        <v>32</v>
      </c>
      <c r="BN9" s="16">
        <v>0.95</v>
      </c>
      <c r="BO9" s="16">
        <v>1</v>
      </c>
      <c r="BP9" s="15" t="s">
        <v>458</v>
      </c>
      <c r="BQ9" s="7" t="s">
        <v>507</v>
      </c>
      <c r="BR9" s="16">
        <v>33</v>
      </c>
      <c r="BS9" s="44">
        <v>0.54</v>
      </c>
      <c r="BT9" s="16" t="s">
        <v>375</v>
      </c>
      <c r="BU9" s="35"/>
      <c r="BV9" s="32" t="s">
        <v>291</v>
      </c>
      <c r="BW9" s="49" t="s">
        <v>235</v>
      </c>
      <c r="BX9" s="16" t="s">
        <v>245</v>
      </c>
      <c r="BY9" s="16">
        <v>0.95</v>
      </c>
      <c r="BZ9" s="16" t="s">
        <v>508</v>
      </c>
      <c r="CA9" s="15" t="s">
        <v>377</v>
      </c>
      <c r="CB9" s="35"/>
      <c r="CC9" s="20">
        <v>1</v>
      </c>
      <c r="CD9" s="46" t="s">
        <v>509</v>
      </c>
      <c r="CE9" s="37" t="s">
        <v>262</v>
      </c>
      <c r="CF9" s="38">
        <v>1988</v>
      </c>
      <c r="CG9" s="37" t="s">
        <v>266</v>
      </c>
      <c r="CH9" s="37" t="s">
        <v>326</v>
      </c>
      <c r="CI9" s="37" t="s">
        <v>433</v>
      </c>
      <c r="CJ9" s="39">
        <v>1</v>
      </c>
      <c r="CK9" s="39">
        <v>0</v>
      </c>
      <c r="CL9" s="39">
        <v>0</v>
      </c>
      <c r="CM9" s="37" t="s">
        <v>272</v>
      </c>
      <c r="CN9" s="37" t="s">
        <v>407</v>
      </c>
      <c r="CO9" s="37" t="s">
        <v>328</v>
      </c>
      <c r="CP9" s="37" t="s">
        <v>510</v>
      </c>
      <c r="CQ9" s="63" t="s">
        <v>382</v>
      </c>
      <c r="CR9" s="63" t="s">
        <v>277</v>
      </c>
      <c r="CS9" s="37" t="s">
        <v>511</v>
      </c>
      <c r="CT9" s="7" t="s">
        <v>409</v>
      </c>
      <c r="CU9" s="37" t="s">
        <v>281</v>
      </c>
      <c r="CV9" s="39">
        <v>1</v>
      </c>
      <c r="CW9" s="37" t="s">
        <v>282</v>
      </c>
      <c r="CX9" s="37" t="s">
        <v>411</v>
      </c>
      <c r="CY9" s="14">
        <v>48</v>
      </c>
      <c r="CZ9" s="41" t="s">
        <v>284</v>
      </c>
      <c r="DA9" s="41" t="s">
        <v>287</v>
      </c>
      <c r="DB9" s="42">
        <v>1</v>
      </c>
      <c r="DC9" s="42">
        <v>37</v>
      </c>
      <c r="DD9" s="42">
        <v>17.03</v>
      </c>
      <c r="DE9" s="41" t="s">
        <v>336</v>
      </c>
      <c r="DF9" s="42">
        <v>1E-3</v>
      </c>
      <c r="DG9" s="20">
        <v>2.0044099999999999E-4</v>
      </c>
      <c r="DH9" s="20">
        <v>2.0044099999999999E-4</v>
      </c>
      <c r="DI9" s="20"/>
      <c r="DJ9" s="20">
        <v>0.56142253418574295</v>
      </c>
      <c r="DK9" s="95">
        <v>33</v>
      </c>
      <c r="DL9" s="125" t="s">
        <v>284</v>
      </c>
      <c r="DM9" s="64" t="s">
        <v>287</v>
      </c>
      <c r="DN9" s="64">
        <v>1</v>
      </c>
      <c r="DO9" s="64">
        <v>31</v>
      </c>
      <c r="DP9" s="64">
        <v>0.38400000000000001</v>
      </c>
      <c r="DQ9" s="64" t="s">
        <v>287</v>
      </c>
      <c r="DR9" s="64">
        <v>0.54</v>
      </c>
      <c r="DS9" s="148">
        <v>0.539998592</v>
      </c>
      <c r="DT9" s="148">
        <v>0.539998592</v>
      </c>
      <c r="DU9" s="90"/>
      <c r="DV9" s="151">
        <f>-0.110614348</f>
        <v>-0.110614348</v>
      </c>
      <c r="DW9" s="148"/>
      <c r="DX9" s="15" t="s">
        <v>513</v>
      </c>
      <c r="DY9" s="15" t="s">
        <v>513</v>
      </c>
      <c r="EA9" s="163">
        <f t="shared" si="0"/>
        <v>1</v>
      </c>
      <c r="EB9" s="163">
        <f t="shared" si="1"/>
        <v>0</v>
      </c>
      <c r="EC9" s="147">
        <f t="shared" si="2"/>
        <v>1</v>
      </c>
      <c r="ED9" s="172">
        <f t="shared" si="3"/>
        <v>37</v>
      </c>
      <c r="EE9" s="172">
        <f t="shared" si="4"/>
        <v>31</v>
      </c>
    </row>
    <row r="10" spans="1:135" ht="15" customHeight="1" x14ac:dyDescent="0.2">
      <c r="A10" s="54">
        <v>9</v>
      </c>
      <c r="B10" s="15" t="s">
        <v>514</v>
      </c>
      <c r="C10" s="15" t="s">
        <v>515</v>
      </c>
      <c r="D10" s="16" t="s">
        <v>168</v>
      </c>
      <c r="E10" s="16">
        <v>34</v>
      </c>
      <c r="F10" s="16">
        <v>2</v>
      </c>
      <c r="G10" s="16" t="s">
        <v>516</v>
      </c>
      <c r="H10" s="18" t="s">
        <v>517</v>
      </c>
      <c r="I10" s="19" t="s">
        <v>518</v>
      </c>
      <c r="J10" s="20">
        <v>3</v>
      </c>
      <c r="K10" s="20">
        <v>1</v>
      </c>
      <c r="L10" s="20" t="s">
        <v>519</v>
      </c>
      <c r="M10" s="21">
        <v>398</v>
      </c>
      <c r="N10" s="20" t="s">
        <v>520</v>
      </c>
      <c r="O10" s="20" t="s">
        <v>521</v>
      </c>
      <c r="P10" s="21">
        <v>30846</v>
      </c>
      <c r="Q10" s="20" t="s">
        <v>522</v>
      </c>
      <c r="R10" s="20" t="s">
        <v>523</v>
      </c>
      <c r="S10" s="21">
        <v>156</v>
      </c>
      <c r="T10" s="20" t="s">
        <v>524</v>
      </c>
      <c r="U10" s="20" t="s">
        <v>523</v>
      </c>
      <c r="V10" s="21">
        <v>156</v>
      </c>
      <c r="W10" s="20" t="s">
        <v>524</v>
      </c>
      <c r="X10" s="20">
        <v>22</v>
      </c>
      <c r="Y10" s="22">
        <v>4.5</v>
      </c>
      <c r="Z10" s="22">
        <v>3.53</v>
      </c>
      <c r="AA10" s="22">
        <v>1.88</v>
      </c>
      <c r="AB10" s="22">
        <v>1.88</v>
      </c>
      <c r="AC10" s="20">
        <v>4</v>
      </c>
      <c r="AD10" s="20"/>
      <c r="AE10" s="20"/>
      <c r="AF10" s="20"/>
      <c r="AG10" s="20"/>
      <c r="AH10" s="20"/>
      <c r="AI10" s="20"/>
      <c r="AJ10" s="65">
        <v>3</v>
      </c>
      <c r="AK10" s="66">
        <v>3</v>
      </c>
      <c r="AL10" s="20"/>
      <c r="AM10" s="20"/>
      <c r="AN10" s="20"/>
      <c r="AO10" s="20"/>
      <c r="AP10" s="20">
        <v>0</v>
      </c>
      <c r="AQ10" s="20">
        <v>1</v>
      </c>
      <c r="AR10" s="20">
        <v>0</v>
      </c>
      <c r="AS10" s="20">
        <v>0</v>
      </c>
      <c r="AT10" s="15" t="s">
        <v>525</v>
      </c>
      <c r="AU10" s="27">
        <v>41845</v>
      </c>
      <c r="AV10" s="62"/>
      <c r="AW10" s="29" t="s">
        <v>223</v>
      </c>
      <c r="AX10" s="30">
        <v>4</v>
      </c>
      <c r="AY10" s="30" t="s">
        <v>526</v>
      </c>
      <c r="AZ10" s="30">
        <v>118</v>
      </c>
      <c r="BA10" s="30" t="s">
        <v>527</v>
      </c>
      <c r="BB10" s="33"/>
      <c r="BC10" s="33"/>
      <c r="BD10" s="29" t="s">
        <v>340</v>
      </c>
      <c r="BE10" s="29" t="s">
        <v>235</v>
      </c>
      <c r="BF10" s="29" t="s">
        <v>528</v>
      </c>
      <c r="BG10" s="30" t="s">
        <v>529</v>
      </c>
      <c r="BH10" s="33"/>
      <c r="BI10" s="30">
        <v>120</v>
      </c>
      <c r="BJ10" s="30">
        <v>152</v>
      </c>
      <c r="BK10" s="30">
        <v>180</v>
      </c>
      <c r="BL10" s="30" t="s">
        <v>240</v>
      </c>
      <c r="BM10" s="30">
        <v>152</v>
      </c>
      <c r="BN10" s="30">
        <v>0.9</v>
      </c>
      <c r="BO10" s="30">
        <v>1</v>
      </c>
      <c r="BP10" s="29" t="s">
        <v>317</v>
      </c>
      <c r="BQ10" s="35"/>
      <c r="BR10" s="35"/>
      <c r="BS10" s="35"/>
      <c r="BT10" s="35"/>
      <c r="BU10" s="35"/>
      <c r="BV10" s="35"/>
      <c r="BW10" s="35"/>
      <c r="BX10" s="35"/>
      <c r="BY10" s="35"/>
      <c r="BZ10" s="35"/>
      <c r="CA10" s="35"/>
      <c r="CB10" s="35"/>
      <c r="CC10" s="16">
        <v>0</v>
      </c>
      <c r="CD10" s="35"/>
      <c r="CE10" s="37" t="s">
        <v>262</v>
      </c>
      <c r="CF10" s="38">
        <v>2005</v>
      </c>
      <c r="CG10" s="37" t="s">
        <v>266</v>
      </c>
      <c r="CH10" s="37" t="s">
        <v>267</v>
      </c>
      <c r="CI10" s="37" t="s">
        <v>267</v>
      </c>
      <c r="CJ10" s="39">
        <v>15</v>
      </c>
      <c r="CK10" s="39">
        <v>12</v>
      </c>
      <c r="CL10" s="39">
        <v>155</v>
      </c>
      <c r="CM10" s="37" t="s">
        <v>272</v>
      </c>
      <c r="CN10" s="37" t="s">
        <v>407</v>
      </c>
      <c r="CO10" s="37" t="s">
        <v>328</v>
      </c>
      <c r="CP10" s="67"/>
      <c r="CQ10" s="67"/>
      <c r="CR10" s="67"/>
      <c r="CS10" s="37" t="s">
        <v>511</v>
      </c>
      <c r="CT10" s="67"/>
      <c r="CU10" s="37" t="s">
        <v>530</v>
      </c>
      <c r="CV10" s="68"/>
      <c r="CW10" s="69"/>
      <c r="CX10" s="69"/>
      <c r="CY10" s="40">
        <v>118</v>
      </c>
      <c r="CZ10" s="41" t="s">
        <v>284</v>
      </c>
      <c r="DA10" s="41" t="s">
        <v>287</v>
      </c>
      <c r="DB10" s="42">
        <v>6</v>
      </c>
      <c r="DC10" s="42">
        <v>228</v>
      </c>
      <c r="DD10" s="42">
        <v>46.09</v>
      </c>
      <c r="DE10" s="41" t="s">
        <v>336</v>
      </c>
      <c r="DF10" s="42">
        <v>0.01</v>
      </c>
      <c r="DG10" s="57">
        <v>9.6100000000000007E-37</v>
      </c>
      <c r="DH10" s="57">
        <v>9.6100000000000007E-37</v>
      </c>
      <c r="DI10" s="20"/>
      <c r="DJ10" s="20">
        <v>0.30224251375827998</v>
      </c>
      <c r="DK10" s="95"/>
      <c r="DL10" s="125"/>
      <c r="DM10" s="64"/>
      <c r="DN10" s="64"/>
      <c r="DO10" s="64"/>
      <c r="DP10" s="64"/>
      <c r="DQ10" s="64"/>
      <c r="DR10" s="64"/>
      <c r="DS10" s="90"/>
      <c r="DT10" s="90"/>
      <c r="DU10" s="90"/>
      <c r="DV10" s="90"/>
      <c r="DW10" s="148"/>
      <c r="DX10" s="20"/>
      <c r="DY10" s="20"/>
      <c r="EC10" s="147"/>
      <c r="ED10" s="172"/>
      <c r="EE10" s="172"/>
    </row>
    <row r="11" spans="1:135" ht="21" customHeight="1" x14ac:dyDescent="0.2">
      <c r="A11" s="14">
        <v>10</v>
      </c>
      <c r="B11" s="15" t="s">
        <v>531</v>
      </c>
      <c r="C11" s="15" t="s">
        <v>532</v>
      </c>
      <c r="D11" s="16" t="s">
        <v>168</v>
      </c>
      <c r="E11" s="16">
        <v>34</v>
      </c>
      <c r="F11" s="16">
        <v>2</v>
      </c>
      <c r="G11" s="16" t="s">
        <v>533</v>
      </c>
      <c r="H11" s="18" t="s">
        <v>534</v>
      </c>
      <c r="I11" s="19" t="s">
        <v>535</v>
      </c>
      <c r="J11" s="20">
        <v>2</v>
      </c>
      <c r="K11" s="20">
        <v>1</v>
      </c>
      <c r="L11" s="20" t="s">
        <v>536</v>
      </c>
      <c r="M11" s="21">
        <v>486</v>
      </c>
      <c r="N11" s="20" t="s">
        <v>537</v>
      </c>
      <c r="O11" s="20" t="s">
        <v>538</v>
      </c>
      <c r="P11" s="21">
        <v>3059</v>
      </c>
      <c r="Q11" s="20" t="s">
        <v>537</v>
      </c>
      <c r="R11" s="20" t="s">
        <v>539</v>
      </c>
      <c r="S11" s="21">
        <v>701</v>
      </c>
      <c r="T11" s="20" t="s">
        <v>540</v>
      </c>
      <c r="U11" s="20" t="s">
        <v>539</v>
      </c>
      <c r="V11" s="21">
        <v>701</v>
      </c>
      <c r="W11" s="20" t="s">
        <v>540</v>
      </c>
      <c r="X11" s="20">
        <v>51</v>
      </c>
      <c r="Y11" s="22">
        <v>1.28</v>
      </c>
      <c r="Z11" s="22">
        <v>1.28</v>
      </c>
      <c r="AA11" s="22">
        <v>1.31</v>
      </c>
      <c r="AB11" s="22">
        <v>1.31</v>
      </c>
      <c r="AC11" s="23">
        <v>2</v>
      </c>
      <c r="AD11" s="23" t="s">
        <v>198</v>
      </c>
      <c r="AE11" s="23">
        <v>2</v>
      </c>
      <c r="AF11" s="25" t="s">
        <v>199</v>
      </c>
      <c r="AG11" s="25" t="s">
        <v>359</v>
      </c>
      <c r="AH11" s="25" t="s">
        <v>206</v>
      </c>
      <c r="AI11" s="25" t="s">
        <v>309</v>
      </c>
      <c r="AJ11" s="16">
        <v>2.4</v>
      </c>
      <c r="AK11" s="16">
        <v>1.6</v>
      </c>
      <c r="AL11" s="23">
        <v>1</v>
      </c>
      <c r="AM11" s="23">
        <v>1</v>
      </c>
      <c r="AN11" s="23">
        <v>0</v>
      </c>
      <c r="AO11" s="20"/>
      <c r="AP11" s="20">
        <v>0</v>
      </c>
      <c r="AQ11" s="20">
        <v>1</v>
      </c>
      <c r="AR11" s="20">
        <v>1</v>
      </c>
      <c r="AS11" s="20">
        <v>0</v>
      </c>
      <c r="AT11" s="15" t="s">
        <v>541</v>
      </c>
      <c r="AU11" s="27">
        <v>41851</v>
      </c>
      <c r="AV11" s="28">
        <v>42010</v>
      </c>
      <c r="AW11" s="29" t="s">
        <v>311</v>
      </c>
      <c r="AX11" s="30">
        <v>2</v>
      </c>
      <c r="AY11" s="30" t="s">
        <v>542</v>
      </c>
      <c r="AZ11" s="30">
        <v>32</v>
      </c>
      <c r="BA11" s="30" t="s">
        <v>503</v>
      </c>
      <c r="BB11" s="30"/>
      <c r="BC11" s="30">
        <v>2</v>
      </c>
      <c r="BD11" s="32" t="s">
        <v>397</v>
      </c>
      <c r="BE11" s="32" t="s">
        <v>314</v>
      </c>
      <c r="BF11" s="29" t="s">
        <v>543</v>
      </c>
      <c r="BG11" s="30" t="s">
        <v>544</v>
      </c>
      <c r="BH11" s="33"/>
      <c r="BI11" s="30">
        <v>16</v>
      </c>
      <c r="BJ11" s="30">
        <v>20</v>
      </c>
      <c r="BK11" s="30">
        <v>20</v>
      </c>
      <c r="BL11" s="30" t="s">
        <v>240</v>
      </c>
      <c r="BM11" s="30">
        <v>20</v>
      </c>
      <c r="BN11" s="30">
        <v>0.95</v>
      </c>
      <c r="BO11" s="30">
        <v>1</v>
      </c>
      <c r="BP11" s="29" t="s">
        <v>476</v>
      </c>
      <c r="BQ11" s="29" t="s">
        <v>545</v>
      </c>
      <c r="BR11" s="30">
        <v>32</v>
      </c>
      <c r="BS11" s="30">
        <v>1E-3</v>
      </c>
      <c r="BT11" s="30" t="s">
        <v>244</v>
      </c>
      <c r="BU11" s="30">
        <v>2</v>
      </c>
      <c r="BV11" s="32" t="s">
        <v>397</v>
      </c>
      <c r="BW11" s="32" t="s">
        <v>314</v>
      </c>
      <c r="BX11" s="30" t="s">
        <v>456</v>
      </c>
      <c r="BY11" s="30">
        <v>0.95</v>
      </c>
      <c r="BZ11" s="30" t="s">
        <v>546</v>
      </c>
      <c r="CA11" s="29" t="s">
        <v>547</v>
      </c>
      <c r="CB11" s="35"/>
      <c r="CC11" s="20">
        <v>1</v>
      </c>
      <c r="CD11" s="36" t="s">
        <v>548</v>
      </c>
      <c r="CE11" s="37" t="s">
        <v>262</v>
      </c>
      <c r="CF11" s="38">
        <v>2002</v>
      </c>
      <c r="CG11" s="37" t="s">
        <v>432</v>
      </c>
      <c r="CH11" s="37" t="s">
        <v>269</v>
      </c>
      <c r="CI11" s="37" t="s">
        <v>269</v>
      </c>
      <c r="CJ11" s="39">
        <v>40</v>
      </c>
      <c r="CK11" s="39">
        <v>31</v>
      </c>
      <c r="CL11" s="39">
        <v>653</v>
      </c>
      <c r="CM11" s="37" t="s">
        <v>549</v>
      </c>
      <c r="CN11" s="37" t="s">
        <v>550</v>
      </c>
      <c r="CO11" s="37" t="s">
        <v>328</v>
      </c>
      <c r="CP11" s="67"/>
      <c r="CQ11" s="37" t="s">
        <v>328</v>
      </c>
      <c r="CR11" s="37" t="s">
        <v>328</v>
      </c>
      <c r="CS11" s="37" t="s">
        <v>461</v>
      </c>
      <c r="CT11" s="37" t="s">
        <v>462</v>
      </c>
      <c r="CU11" s="37" t="s">
        <v>281</v>
      </c>
      <c r="CV11" s="39">
        <v>2</v>
      </c>
      <c r="CW11" s="37" t="s">
        <v>282</v>
      </c>
      <c r="CX11" s="37" t="s">
        <v>198</v>
      </c>
      <c r="CY11" s="40">
        <v>32</v>
      </c>
      <c r="CZ11" s="41" t="s">
        <v>284</v>
      </c>
      <c r="DA11" s="41" t="s">
        <v>287</v>
      </c>
      <c r="DB11" s="42">
        <v>1</v>
      </c>
      <c r="DC11" s="42">
        <v>28</v>
      </c>
      <c r="DD11" s="42">
        <v>26.69</v>
      </c>
      <c r="DE11" s="41" t="s">
        <v>336</v>
      </c>
      <c r="DF11" s="70">
        <v>1E-3</v>
      </c>
      <c r="DG11" s="57">
        <v>1.7600000000000001E-5</v>
      </c>
      <c r="DH11" s="57">
        <v>1.7600000000000001E-5</v>
      </c>
      <c r="DI11" s="20"/>
      <c r="DJ11" s="20">
        <v>0.69858671948753703</v>
      </c>
      <c r="DK11" s="95">
        <v>32</v>
      </c>
      <c r="DL11" s="125" t="s">
        <v>284</v>
      </c>
      <c r="DM11" s="125" t="s">
        <v>287</v>
      </c>
      <c r="DN11" s="95">
        <v>1</v>
      </c>
      <c r="DO11" s="95">
        <v>29</v>
      </c>
      <c r="DP11" s="95">
        <v>45.27</v>
      </c>
      <c r="DQ11" s="125" t="s">
        <v>287</v>
      </c>
      <c r="DR11" s="95">
        <v>1E-3</v>
      </c>
      <c r="DS11" s="104">
        <v>2.2100000000000001E-7</v>
      </c>
      <c r="DT11" s="104">
        <v>2.2100000000000001E-7</v>
      </c>
      <c r="DU11" s="90"/>
      <c r="DV11" s="90">
        <v>0.78072580700000005</v>
      </c>
      <c r="DW11" s="148"/>
      <c r="DX11" s="29" t="s">
        <v>291</v>
      </c>
      <c r="DY11" s="29" t="s">
        <v>551</v>
      </c>
      <c r="EA11" s="163">
        <f t="shared" si="0"/>
        <v>1</v>
      </c>
      <c r="EB11" s="163">
        <f t="shared" si="1"/>
        <v>1</v>
      </c>
      <c r="EC11" s="147">
        <f t="shared" si="2"/>
        <v>0</v>
      </c>
      <c r="ED11" s="172">
        <f t="shared" si="3"/>
        <v>28</v>
      </c>
      <c r="EE11" s="172">
        <f t="shared" si="4"/>
        <v>29</v>
      </c>
    </row>
    <row r="12" spans="1:135" ht="21" customHeight="1" x14ac:dyDescent="0.2">
      <c r="A12" s="14">
        <v>11</v>
      </c>
      <c r="B12" s="15" t="s">
        <v>552</v>
      </c>
      <c r="C12" s="15" t="s">
        <v>553</v>
      </c>
      <c r="D12" s="16" t="s">
        <v>168</v>
      </c>
      <c r="E12" s="16">
        <v>34</v>
      </c>
      <c r="F12" s="16">
        <v>1</v>
      </c>
      <c r="G12" s="16" t="s">
        <v>554</v>
      </c>
      <c r="H12" s="18" t="s">
        <v>555</v>
      </c>
      <c r="I12" s="19" t="s">
        <v>556</v>
      </c>
      <c r="J12" s="20">
        <v>2</v>
      </c>
      <c r="K12" s="20">
        <v>2</v>
      </c>
      <c r="L12" s="20" t="s">
        <v>557</v>
      </c>
      <c r="M12" s="21">
        <v>1002</v>
      </c>
      <c r="N12" s="20" t="s">
        <v>558</v>
      </c>
      <c r="O12" s="20" t="s">
        <v>559</v>
      </c>
      <c r="P12" s="21">
        <v>3289</v>
      </c>
      <c r="Q12" s="20" t="s">
        <v>558</v>
      </c>
      <c r="R12" s="20" t="s">
        <v>560</v>
      </c>
      <c r="S12" s="21">
        <v>323</v>
      </c>
      <c r="T12" s="20" t="s">
        <v>561</v>
      </c>
      <c r="U12" s="20" t="s">
        <v>560</v>
      </c>
      <c r="V12" s="21">
        <v>323</v>
      </c>
      <c r="W12" s="20" t="s">
        <v>561</v>
      </c>
      <c r="X12" s="20">
        <v>56</v>
      </c>
      <c r="Y12" s="22">
        <v>3.16</v>
      </c>
      <c r="Z12" s="22">
        <v>3.16</v>
      </c>
      <c r="AA12" s="22">
        <v>2.38</v>
      </c>
      <c r="AB12" s="22">
        <v>2.38</v>
      </c>
      <c r="AC12" s="23">
        <v>2</v>
      </c>
      <c r="AD12" s="23" t="s">
        <v>198</v>
      </c>
      <c r="AE12" s="23">
        <v>1</v>
      </c>
      <c r="AF12" s="25" t="s">
        <v>199</v>
      </c>
      <c r="AG12" s="25" t="s">
        <v>308</v>
      </c>
      <c r="AH12" s="25" t="s">
        <v>206</v>
      </c>
      <c r="AI12" s="25" t="s">
        <v>475</v>
      </c>
      <c r="AJ12" s="16">
        <v>2</v>
      </c>
      <c r="AK12" s="16">
        <v>3</v>
      </c>
      <c r="AL12" s="23">
        <v>0</v>
      </c>
      <c r="AM12" s="23"/>
      <c r="AN12" s="23">
        <v>0</v>
      </c>
      <c r="AO12" s="20"/>
      <c r="AP12" s="20">
        <v>0</v>
      </c>
      <c r="AQ12" s="20">
        <v>1</v>
      </c>
      <c r="AR12" s="20">
        <v>1</v>
      </c>
      <c r="AS12" s="20">
        <v>0</v>
      </c>
      <c r="AT12" s="15" t="s">
        <v>562</v>
      </c>
      <c r="AU12" s="27">
        <v>41086</v>
      </c>
      <c r="AV12" s="47">
        <v>41176</v>
      </c>
      <c r="AW12" s="29" t="s">
        <v>563</v>
      </c>
      <c r="AX12" s="30">
        <v>2</v>
      </c>
      <c r="AY12" s="30" t="s">
        <v>564</v>
      </c>
      <c r="AZ12" s="30">
        <v>22</v>
      </c>
      <c r="BA12" s="30" t="s">
        <v>503</v>
      </c>
      <c r="BB12" s="33"/>
      <c r="BC12" s="33"/>
      <c r="BD12" s="32" t="s">
        <v>233</v>
      </c>
      <c r="BE12" s="32" t="s">
        <v>314</v>
      </c>
      <c r="BF12" s="29" t="s">
        <v>565</v>
      </c>
      <c r="BG12" s="30" t="s">
        <v>566</v>
      </c>
      <c r="BH12" s="33"/>
      <c r="BI12" s="30">
        <v>9</v>
      </c>
      <c r="BJ12" s="30">
        <v>15</v>
      </c>
      <c r="BK12" s="30">
        <v>22</v>
      </c>
      <c r="BL12" s="30" t="s">
        <v>240</v>
      </c>
      <c r="BM12" s="30">
        <v>30</v>
      </c>
      <c r="BN12" s="30">
        <v>0.95</v>
      </c>
      <c r="BO12" s="30">
        <v>1</v>
      </c>
      <c r="BP12" s="29" t="s">
        <v>458</v>
      </c>
      <c r="BQ12" s="29" t="s">
        <v>567</v>
      </c>
      <c r="BR12" s="30">
        <v>30</v>
      </c>
      <c r="BS12" s="30">
        <v>8.0000000000000002E-3</v>
      </c>
      <c r="BT12" s="30" t="s">
        <v>244</v>
      </c>
      <c r="BU12" s="33"/>
      <c r="BV12" s="32" t="s">
        <v>233</v>
      </c>
      <c r="BW12" s="32" t="s">
        <v>314</v>
      </c>
      <c r="BX12" s="30" t="s">
        <v>456</v>
      </c>
      <c r="BY12" s="30">
        <v>0.99</v>
      </c>
      <c r="BZ12" s="30" t="s">
        <v>568</v>
      </c>
      <c r="CA12" s="29" t="s">
        <v>569</v>
      </c>
      <c r="CB12" s="35"/>
      <c r="CC12" s="20">
        <v>1</v>
      </c>
      <c r="CD12" s="46" t="s">
        <v>570</v>
      </c>
      <c r="CE12" s="37" t="s">
        <v>262</v>
      </c>
      <c r="CF12" s="38">
        <v>2011</v>
      </c>
      <c r="CG12" s="37" t="s">
        <v>432</v>
      </c>
      <c r="CH12" s="37" t="s">
        <v>267</v>
      </c>
      <c r="CI12" s="37" t="s">
        <v>267</v>
      </c>
      <c r="CJ12" s="39">
        <v>10</v>
      </c>
      <c r="CK12" s="39">
        <v>7</v>
      </c>
      <c r="CL12" s="39">
        <v>316</v>
      </c>
      <c r="CM12" s="37" t="s">
        <v>272</v>
      </c>
      <c r="CN12" s="37" t="s">
        <v>407</v>
      </c>
      <c r="CO12" s="37" t="s">
        <v>274</v>
      </c>
      <c r="CP12" s="37" t="s">
        <v>571</v>
      </c>
      <c r="CQ12" s="37" t="s">
        <v>277</v>
      </c>
      <c r="CR12" s="37" t="s">
        <v>276</v>
      </c>
      <c r="CS12" s="37" t="s">
        <v>572</v>
      </c>
      <c r="CT12" s="37" t="s">
        <v>462</v>
      </c>
      <c r="CU12" s="37" t="s">
        <v>281</v>
      </c>
      <c r="CV12" s="39">
        <v>1</v>
      </c>
      <c r="CW12" s="37" t="s">
        <v>282</v>
      </c>
      <c r="CX12" s="37" t="s">
        <v>573</v>
      </c>
      <c r="CY12" s="40">
        <v>22</v>
      </c>
      <c r="CZ12" s="41" t="s">
        <v>284</v>
      </c>
      <c r="DA12" s="41" t="s">
        <v>287</v>
      </c>
      <c r="DB12" s="42">
        <v>1</v>
      </c>
      <c r="DC12" s="42">
        <v>21</v>
      </c>
      <c r="DD12" s="42">
        <v>17.3</v>
      </c>
      <c r="DE12" s="41" t="s">
        <v>336</v>
      </c>
      <c r="DF12" s="42">
        <v>1E-3</v>
      </c>
      <c r="DG12" s="20">
        <v>4.4391800000000001E-4</v>
      </c>
      <c r="DH12" s="20">
        <v>4.4391800000000001E-4</v>
      </c>
      <c r="DI12" s="20"/>
      <c r="DJ12" s="20">
        <v>0.67208416730149001</v>
      </c>
      <c r="DK12" s="95">
        <v>30</v>
      </c>
      <c r="DL12" s="125" t="s">
        <v>284</v>
      </c>
      <c r="DM12" s="125" t="s">
        <v>287</v>
      </c>
      <c r="DN12" s="95">
        <v>1</v>
      </c>
      <c r="DO12" s="95">
        <v>29</v>
      </c>
      <c r="DP12" s="95">
        <v>8.0640000000000001</v>
      </c>
      <c r="DQ12" s="125" t="s">
        <v>287</v>
      </c>
      <c r="DR12" s="95">
        <v>8.0000000000000002E-3</v>
      </c>
      <c r="DS12" s="90">
        <v>8.1689150000000006E-3</v>
      </c>
      <c r="DT12" s="90">
        <v>8.1689150000000006E-3</v>
      </c>
      <c r="DU12" s="90"/>
      <c r="DV12" s="90">
        <v>0.46644357600000003</v>
      </c>
      <c r="DW12" s="148"/>
      <c r="DX12" s="29" t="s">
        <v>574</v>
      </c>
      <c r="DY12" s="29" t="s">
        <v>574</v>
      </c>
      <c r="EA12" s="163">
        <f t="shared" si="0"/>
        <v>1</v>
      </c>
      <c r="EB12" s="163">
        <f t="shared" si="1"/>
        <v>1</v>
      </c>
      <c r="EC12" s="147">
        <f t="shared" si="2"/>
        <v>1</v>
      </c>
      <c r="ED12" s="172">
        <f t="shared" si="3"/>
        <v>21</v>
      </c>
      <c r="EE12" s="172">
        <f t="shared" si="4"/>
        <v>29</v>
      </c>
    </row>
    <row r="13" spans="1:135" ht="21" customHeight="1" x14ac:dyDescent="0.2">
      <c r="A13" s="14">
        <v>12</v>
      </c>
      <c r="B13" s="15" t="s">
        <v>575</v>
      </c>
      <c r="C13" s="15" t="s">
        <v>576</v>
      </c>
      <c r="D13" s="16" t="s">
        <v>168</v>
      </c>
      <c r="E13" s="16">
        <v>34</v>
      </c>
      <c r="F13" s="16">
        <v>1</v>
      </c>
      <c r="G13" s="16" t="s">
        <v>577</v>
      </c>
      <c r="H13" s="71" t="s">
        <v>578</v>
      </c>
      <c r="I13" s="72" t="s">
        <v>579</v>
      </c>
      <c r="J13" s="20">
        <v>3</v>
      </c>
      <c r="K13" s="20">
        <v>1</v>
      </c>
      <c r="L13" s="20" t="s">
        <v>580</v>
      </c>
      <c r="M13" s="21">
        <v>316</v>
      </c>
      <c r="N13" s="20" t="s">
        <v>581</v>
      </c>
      <c r="O13" s="20" t="s">
        <v>582</v>
      </c>
      <c r="P13" s="21">
        <v>8838</v>
      </c>
      <c r="Q13" s="20" t="s">
        <v>581</v>
      </c>
      <c r="R13" s="20" t="s">
        <v>583</v>
      </c>
      <c r="S13" s="21">
        <v>455</v>
      </c>
      <c r="T13" s="20" t="s">
        <v>584</v>
      </c>
      <c r="U13" s="20" t="s">
        <v>583</v>
      </c>
      <c r="V13" s="21">
        <v>455</v>
      </c>
      <c r="W13" s="20" t="s">
        <v>584</v>
      </c>
      <c r="X13" s="20">
        <v>12</v>
      </c>
      <c r="Y13" s="22">
        <v>3.07</v>
      </c>
      <c r="Z13" s="22">
        <v>3.07</v>
      </c>
      <c r="AA13" s="22">
        <v>1.79</v>
      </c>
      <c r="AB13" s="22">
        <v>1.79</v>
      </c>
      <c r="AC13" s="23">
        <v>1</v>
      </c>
      <c r="AD13" s="23" t="s">
        <v>198</v>
      </c>
      <c r="AE13" s="23">
        <v>1</v>
      </c>
      <c r="AF13" s="25" t="s">
        <v>199</v>
      </c>
      <c r="AG13" s="25" t="s">
        <v>308</v>
      </c>
      <c r="AH13" s="25" t="s">
        <v>360</v>
      </c>
      <c r="AI13" s="25" t="s">
        <v>309</v>
      </c>
      <c r="AJ13" s="16">
        <v>1.8</v>
      </c>
      <c r="AK13" s="16">
        <v>2.6</v>
      </c>
      <c r="AL13" s="23">
        <v>0</v>
      </c>
      <c r="AM13" s="23"/>
      <c r="AN13" s="23">
        <v>0</v>
      </c>
      <c r="AO13" s="20"/>
      <c r="AP13" s="20">
        <v>0</v>
      </c>
      <c r="AQ13" s="20">
        <v>1</v>
      </c>
      <c r="AR13" s="20">
        <v>1</v>
      </c>
      <c r="AS13" s="20">
        <v>0</v>
      </c>
      <c r="AT13" s="15" t="s">
        <v>585</v>
      </c>
      <c r="AU13" s="27">
        <v>41886</v>
      </c>
      <c r="AV13" s="28">
        <v>41978</v>
      </c>
      <c r="AW13" s="29" t="s">
        <v>223</v>
      </c>
      <c r="AX13" s="30">
        <v>1</v>
      </c>
      <c r="AY13" s="30" t="s">
        <v>586</v>
      </c>
      <c r="AZ13" s="30">
        <v>48</v>
      </c>
      <c r="BA13" s="30" t="s">
        <v>587</v>
      </c>
      <c r="BB13" s="31"/>
      <c r="BC13" s="31"/>
      <c r="BD13" s="32" t="s">
        <v>397</v>
      </c>
      <c r="BE13" s="32" t="s">
        <v>235</v>
      </c>
      <c r="BF13" s="29" t="s">
        <v>588</v>
      </c>
      <c r="BG13" s="30" t="s">
        <v>589</v>
      </c>
      <c r="BH13" s="33"/>
      <c r="BI13" s="30">
        <v>46</v>
      </c>
      <c r="BJ13" s="30">
        <v>80</v>
      </c>
      <c r="BK13" s="30">
        <v>118</v>
      </c>
      <c r="BL13" s="30" t="s">
        <v>506</v>
      </c>
      <c r="BM13" s="30">
        <v>80</v>
      </c>
      <c r="BN13" s="30">
        <v>0.9</v>
      </c>
      <c r="BO13" s="30">
        <v>1</v>
      </c>
      <c r="BP13" s="29" t="s">
        <v>590</v>
      </c>
      <c r="BQ13" s="29" t="s">
        <v>591</v>
      </c>
      <c r="BR13" s="30">
        <v>118</v>
      </c>
      <c r="BS13" s="30">
        <v>0.1986</v>
      </c>
      <c r="BT13" s="30" t="s">
        <v>244</v>
      </c>
      <c r="BU13" s="33"/>
      <c r="BV13" s="32" t="s">
        <v>397</v>
      </c>
      <c r="BW13" s="32" t="s">
        <v>235</v>
      </c>
      <c r="BX13" s="30" t="s">
        <v>245</v>
      </c>
      <c r="BY13" s="30">
        <v>0.95</v>
      </c>
      <c r="BZ13" s="30" t="s">
        <v>592</v>
      </c>
      <c r="CA13" s="29" t="s">
        <v>593</v>
      </c>
      <c r="CB13" s="35"/>
      <c r="CC13" s="20">
        <v>1</v>
      </c>
      <c r="CD13" s="46" t="s">
        <v>594</v>
      </c>
      <c r="CE13" s="37" t="s">
        <v>262</v>
      </c>
      <c r="CF13" s="38">
        <v>2007</v>
      </c>
      <c r="CG13" s="37" t="s">
        <v>325</v>
      </c>
      <c r="CH13" s="37" t="s">
        <v>269</v>
      </c>
      <c r="CI13" s="37" t="s">
        <v>269</v>
      </c>
      <c r="CJ13" s="39">
        <v>37</v>
      </c>
      <c r="CK13" s="39">
        <v>36</v>
      </c>
      <c r="CL13" s="39">
        <v>452</v>
      </c>
      <c r="CM13" s="37" t="s">
        <v>272</v>
      </c>
      <c r="CN13" s="37" t="s">
        <v>407</v>
      </c>
      <c r="CO13" s="37" t="s">
        <v>277</v>
      </c>
      <c r="CP13" s="37" t="s">
        <v>595</v>
      </c>
      <c r="CQ13" s="37" t="s">
        <v>277</v>
      </c>
      <c r="CR13" s="37" t="s">
        <v>277</v>
      </c>
      <c r="CS13" s="37" t="s">
        <v>332</v>
      </c>
      <c r="CT13" s="37" t="s">
        <v>462</v>
      </c>
      <c r="CU13" s="37" t="s">
        <v>281</v>
      </c>
      <c r="CV13" s="39">
        <v>1</v>
      </c>
      <c r="CW13" s="37" t="s">
        <v>282</v>
      </c>
      <c r="CX13" s="37" t="s">
        <v>198</v>
      </c>
      <c r="CY13" s="40">
        <v>48</v>
      </c>
      <c r="CZ13" s="41" t="s">
        <v>284</v>
      </c>
      <c r="DA13" s="41" t="s">
        <v>287</v>
      </c>
      <c r="DB13" s="42">
        <v>2</v>
      </c>
      <c r="DC13" s="42">
        <v>92</v>
      </c>
      <c r="DD13" s="42">
        <v>3.13</v>
      </c>
      <c r="DE13" s="41" t="s">
        <v>336</v>
      </c>
      <c r="DF13" s="42">
        <v>0.05</v>
      </c>
      <c r="DG13" s="20">
        <v>4.8407104999999999E-2</v>
      </c>
      <c r="DH13" s="20">
        <v>4.8407104999999999E-2</v>
      </c>
      <c r="DI13" s="20"/>
      <c r="DJ13" s="20">
        <v>0.178477629402198</v>
      </c>
      <c r="DK13" s="95">
        <v>118</v>
      </c>
      <c r="DL13" s="125" t="s">
        <v>284</v>
      </c>
      <c r="DM13" s="125" t="s">
        <v>287</v>
      </c>
      <c r="DN13" s="95">
        <v>2</v>
      </c>
      <c r="DO13" s="95">
        <v>232</v>
      </c>
      <c r="DP13" s="95">
        <v>1.63</v>
      </c>
      <c r="DQ13" s="125" t="s">
        <v>287</v>
      </c>
      <c r="DR13" s="95">
        <v>0.1986</v>
      </c>
      <c r="DS13" s="90">
        <v>0.19816524799999999</v>
      </c>
      <c r="DT13" s="90">
        <v>0.19816524799999999</v>
      </c>
      <c r="DU13" s="90"/>
      <c r="DV13" s="90">
        <v>8.3237640000000002E-2</v>
      </c>
      <c r="DW13" s="148"/>
      <c r="DX13" s="29" t="s">
        <v>397</v>
      </c>
      <c r="DY13" s="29" t="s">
        <v>596</v>
      </c>
      <c r="EA13" s="163">
        <f t="shared" si="0"/>
        <v>1</v>
      </c>
      <c r="EB13" s="163">
        <f t="shared" si="1"/>
        <v>0</v>
      </c>
      <c r="EC13" s="147">
        <f t="shared" si="2"/>
        <v>1</v>
      </c>
      <c r="ED13" s="172">
        <f t="shared" si="3"/>
        <v>92</v>
      </c>
      <c r="EE13" s="172">
        <f t="shared" si="4"/>
        <v>232</v>
      </c>
    </row>
    <row r="14" spans="1:135" ht="21" customHeight="1" x14ac:dyDescent="0.2">
      <c r="A14" s="14">
        <v>13</v>
      </c>
      <c r="B14" s="15" t="s">
        <v>597</v>
      </c>
      <c r="C14" s="15" t="s">
        <v>598</v>
      </c>
      <c r="D14" s="16" t="s">
        <v>168</v>
      </c>
      <c r="E14" s="16">
        <v>34</v>
      </c>
      <c r="F14" s="16">
        <v>3</v>
      </c>
      <c r="G14" s="16" t="s">
        <v>599</v>
      </c>
      <c r="H14" s="71" t="s">
        <v>600</v>
      </c>
      <c r="I14" s="72" t="s">
        <v>601</v>
      </c>
      <c r="J14" s="20">
        <v>2</v>
      </c>
      <c r="K14" s="20">
        <v>1</v>
      </c>
      <c r="L14" s="20" t="s">
        <v>602</v>
      </c>
      <c r="M14" s="20">
        <v>4075</v>
      </c>
      <c r="N14" s="20" t="s">
        <v>603</v>
      </c>
      <c r="O14" s="20" t="s">
        <v>602</v>
      </c>
      <c r="P14" s="73">
        <v>4075</v>
      </c>
      <c r="Q14" s="20" t="s">
        <v>603</v>
      </c>
      <c r="R14" s="20" t="s">
        <v>604</v>
      </c>
      <c r="S14" s="44">
        <v>9</v>
      </c>
      <c r="T14" s="20" t="s">
        <v>605</v>
      </c>
      <c r="U14" s="20" t="s">
        <v>604</v>
      </c>
      <c r="V14" s="44">
        <v>9</v>
      </c>
      <c r="W14" s="20" t="s">
        <v>605</v>
      </c>
      <c r="X14" s="20">
        <v>11</v>
      </c>
      <c r="Y14" s="22">
        <v>1.95</v>
      </c>
      <c r="Z14" s="22">
        <v>1.95</v>
      </c>
      <c r="AA14" s="22">
        <v>3.17</v>
      </c>
      <c r="AB14" s="22">
        <v>3.17</v>
      </c>
      <c r="AC14" s="23">
        <v>3</v>
      </c>
      <c r="AD14" s="23" t="s">
        <v>198</v>
      </c>
      <c r="AE14" s="23">
        <v>1</v>
      </c>
      <c r="AF14" s="25" t="s">
        <v>199</v>
      </c>
      <c r="AG14" s="25" t="s">
        <v>359</v>
      </c>
      <c r="AH14" s="25" t="s">
        <v>360</v>
      </c>
      <c r="AI14" s="25" t="s">
        <v>606</v>
      </c>
      <c r="AJ14" s="16">
        <v>3.25</v>
      </c>
      <c r="AK14" s="16">
        <v>3.25</v>
      </c>
      <c r="AL14" s="23">
        <v>0</v>
      </c>
      <c r="AM14" s="23"/>
      <c r="AN14" s="23">
        <v>0</v>
      </c>
      <c r="AO14" s="20"/>
      <c r="AP14" s="20">
        <v>0</v>
      </c>
      <c r="AQ14" s="20">
        <v>1</v>
      </c>
      <c r="AR14" s="20">
        <v>1</v>
      </c>
      <c r="AS14" s="20">
        <v>0</v>
      </c>
      <c r="AT14" s="15" t="s">
        <v>607</v>
      </c>
      <c r="AU14" s="27">
        <v>41836</v>
      </c>
      <c r="AV14" s="28">
        <v>42010</v>
      </c>
      <c r="AW14" s="29" t="s">
        <v>311</v>
      </c>
      <c r="AX14" s="30">
        <v>3</v>
      </c>
      <c r="AY14" s="30" t="s">
        <v>608</v>
      </c>
      <c r="AZ14" s="30">
        <v>36</v>
      </c>
      <c r="BA14" s="30" t="s">
        <v>503</v>
      </c>
      <c r="BB14" s="31"/>
      <c r="BC14" s="31"/>
      <c r="BD14" s="32" t="s">
        <v>397</v>
      </c>
      <c r="BE14" s="32" t="s">
        <v>235</v>
      </c>
      <c r="BF14" s="29" t="s">
        <v>609</v>
      </c>
      <c r="BG14" s="30" t="s">
        <v>610</v>
      </c>
      <c r="BH14" s="33"/>
      <c r="BI14" s="30">
        <v>8</v>
      </c>
      <c r="BJ14" s="30">
        <v>10</v>
      </c>
      <c r="BK14" s="30">
        <v>10</v>
      </c>
      <c r="BL14" s="30" t="s">
        <v>506</v>
      </c>
      <c r="BM14" s="30">
        <v>36</v>
      </c>
      <c r="BN14" s="30">
        <v>0.99</v>
      </c>
      <c r="BO14" s="30">
        <v>1</v>
      </c>
      <c r="BP14" s="29" t="s">
        <v>611</v>
      </c>
      <c r="BQ14" s="29" t="s">
        <v>612</v>
      </c>
      <c r="BR14" s="30">
        <v>36</v>
      </c>
      <c r="BS14" s="30">
        <v>1E-4</v>
      </c>
      <c r="BT14" s="30" t="s">
        <v>244</v>
      </c>
      <c r="BU14" s="31"/>
      <c r="BV14" s="32" t="s">
        <v>397</v>
      </c>
      <c r="BW14" s="32" t="s">
        <v>235</v>
      </c>
      <c r="BX14" s="30" t="s">
        <v>456</v>
      </c>
      <c r="BY14" s="30">
        <v>0.99</v>
      </c>
      <c r="BZ14" s="30" t="s">
        <v>613</v>
      </c>
      <c r="CA14" s="29" t="s">
        <v>614</v>
      </c>
      <c r="CB14" s="35"/>
      <c r="CC14" s="20">
        <v>1</v>
      </c>
      <c r="CD14" s="46" t="s">
        <v>615</v>
      </c>
      <c r="CE14" s="37" t="s">
        <v>405</v>
      </c>
      <c r="CF14" s="38">
        <v>2012</v>
      </c>
      <c r="CG14" s="37" t="s">
        <v>406</v>
      </c>
      <c r="CH14" s="37" t="s">
        <v>326</v>
      </c>
      <c r="CI14" s="37" t="s">
        <v>326</v>
      </c>
      <c r="CJ14" s="39">
        <v>2</v>
      </c>
      <c r="CK14" s="39">
        <v>2</v>
      </c>
      <c r="CL14" s="39">
        <v>9</v>
      </c>
      <c r="CM14" s="37" t="s">
        <v>616</v>
      </c>
      <c r="CN14" s="37" t="s">
        <v>380</v>
      </c>
      <c r="CO14" s="37" t="s">
        <v>277</v>
      </c>
      <c r="CP14" s="37" t="s">
        <v>617</v>
      </c>
      <c r="CQ14" s="37" t="s">
        <v>277</v>
      </c>
      <c r="CR14" s="37" t="s">
        <v>618</v>
      </c>
      <c r="CS14" s="37" t="s">
        <v>332</v>
      </c>
      <c r="CT14" s="37" t="s">
        <v>334</v>
      </c>
      <c r="CU14" s="37" t="s">
        <v>281</v>
      </c>
      <c r="CV14" s="39">
        <v>1</v>
      </c>
      <c r="CW14" s="37" t="s">
        <v>282</v>
      </c>
      <c r="CX14" s="37" t="s">
        <v>490</v>
      </c>
      <c r="CY14" s="40">
        <v>36</v>
      </c>
      <c r="CZ14" s="41" t="s">
        <v>284</v>
      </c>
      <c r="DA14" s="41" t="s">
        <v>287</v>
      </c>
      <c r="DB14" s="42">
        <v>2</v>
      </c>
      <c r="DC14" s="42">
        <v>68</v>
      </c>
      <c r="DD14" s="42">
        <v>41.59</v>
      </c>
      <c r="DE14" s="41" t="s">
        <v>336</v>
      </c>
      <c r="DF14" s="42">
        <v>1E-3</v>
      </c>
      <c r="DG14" s="57">
        <v>1.5900000000000001E-12</v>
      </c>
      <c r="DH14" s="57">
        <v>1.5900000000000001E-12</v>
      </c>
      <c r="DI14" s="20"/>
      <c r="DJ14" s="20">
        <v>0.52450217043331504</v>
      </c>
      <c r="DK14" s="95">
        <v>36</v>
      </c>
      <c r="DL14" s="125" t="s">
        <v>284</v>
      </c>
      <c r="DM14" s="125" t="s">
        <v>287</v>
      </c>
      <c r="DN14" s="95">
        <v>2</v>
      </c>
      <c r="DO14" s="95">
        <v>68</v>
      </c>
      <c r="DP14" s="95">
        <v>41.603000000000002</v>
      </c>
      <c r="DQ14" s="125" t="s">
        <v>287</v>
      </c>
      <c r="DR14" s="95">
        <v>1E-4</v>
      </c>
      <c r="DS14" s="104">
        <v>1.5799999999999999E-12</v>
      </c>
      <c r="DT14" s="104">
        <v>1.5799999999999999E-12</v>
      </c>
      <c r="DU14" s="90"/>
      <c r="DV14" s="90">
        <v>0.52453903400000002</v>
      </c>
      <c r="DW14" s="148"/>
      <c r="DX14" s="29" t="s">
        <v>596</v>
      </c>
      <c r="DY14" s="29" t="s">
        <v>619</v>
      </c>
      <c r="EA14" s="163">
        <f t="shared" si="0"/>
        <v>1</v>
      </c>
      <c r="EB14" s="163">
        <f t="shared" si="1"/>
        <v>1</v>
      </c>
      <c r="EC14" s="147">
        <f t="shared" si="2"/>
        <v>0</v>
      </c>
      <c r="ED14" s="172">
        <f t="shared" si="3"/>
        <v>68</v>
      </c>
      <c r="EE14" s="172">
        <f t="shared" si="4"/>
        <v>68</v>
      </c>
    </row>
    <row r="15" spans="1:135" ht="21" customHeight="1" x14ac:dyDescent="0.2">
      <c r="A15" s="14">
        <v>14</v>
      </c>
      <c r="B15" s="15" t="s">
        <v>620</v>
      </c>
      <c r="C15" s="15" t="s">
        <v>621</v>
      </c>
      <c r="D15" s="16" t="s">
        <v>168</v>
      </c>
      <c r="E15" s="16">
        <v>34</v>
      </c>
      <c r="F15" s="16">
        <v>2</v>
      </c>
      <c r="G15" s="16" t="s">
        <v>622</v>
      </c>
      <c r="H15" s="71" t="s">
        <v>623</v>
      </c>
      <c r="I15" s="72" t="s">
        <v>624</v>
      </c>
      <c r="J15" s="20">
        <v>4</v>
      </c>
      <c r="K15" s="20"/>
      <c r="L15" s="20" t="s">
        <v>625</v>
      </c>
      <c r="M15" s="21">
        <v>878</v>
      </c>
      <c r="N15" s="20" t="s">
        <v>626</v>
      </c>
      <c r="O15" s="20" t="s">
        <v>627</v>
      </c>
      <c r="P15" s="44">
        <v>12542</v>
      </c>
      <c r="Q15" s="20" t="s">
        <v>626</v>
      </c>
      <c r="R15" s="20"/>
      <c r="S15" s="20"/>
      <c r="T15" s="20"/>
      <c r="U15" s="20"/>
      <c r="V15" s="20"/>
      <c r="W15" s="20"/>
      <c r="X15" s="20">
        <v>77</v>
      </c>
      <c r="Y15" s="22">
        <v>4.17</v>
      </c>
      <c r="Z15" s="22">
        <v>4.17</v>
      </c>
      <c r="AA15" s="22">
        <v>3.53</v>
      </c>
      <c r="AB15" s="22">
        <v>3.53</v>
      </c>
      <c r="AC15" s="23">
        <v>2</v>
      </c>
      <c r="AD15" s="23" t="s">
        <v>198</v>
      </c>
      <c r="AE15" s="23">
        <v>1</v>
      </c>
      <c r="AF15" s="25" t="s">
        <v>199</v>
      </c>
      <c r="AG15" s="25" t="s">
        <v>308</v>
      </c>
      <c r="AH15" s="25" t="s">
        <v>206</v>
      </c>
      <c r="AI15" s="25" t="s">
        <v>475</v>
      </c>
      <c r="AJ15" s="74">
        <v>2.8</v>
      </c>
      <c r="AK15" s="74">
        <v>3.4</v>
      </c>
      <c r="AL15" s="23">
        <v>1</v>
      </c>
      <c r="AM15" s="23">
        <v>1</v>
      </c>
      <c r="AN15" s="23">
        <v>0</v>
      </c>
      <c r="AO15" s="20"/>
      <c r="AP15" s="20">
        <v>0</v>
      </c>
      <c r="AQ15" s="20">
        <v>2</v>
      </c>
      <c r="AR15" s="20">
        <v>0</v>
      </c>
      <c r="AS15" s="20">
        <v>0</v>
      </c>
      <c r="AT15" s="15"/>
      <c r="AU15" s="27"/>
      <c r="AV15" s="62"/>
      <c r="AW15" s="15" t="s">
        <v>628</v>
      </c>
      <c r="AX15" s="16">
        <v>2</v>
      </c>
      <c r="AY15" s="16" t="s">
        <v>629</v>
      </c>
      <c r="AZ15" s="16">
        <v>19</v>
      </c>
      <c r="BA15" s="16" t="s">
        <v>630</v>
      </c>
      <c r="BB15" s="62"/>
      <c r="BC15" s="62"/>
      <c r="BD15" s="15" t="s">
        <v>631</v>
      </c>
      <c r="BE15" s="15" t="s">
        <v>235</v>
      </c>
      <c r="BF15" s="15" t="s">
        <v>632</v>
      </c>
      <c r="BG15" s="16" t="s">
        <v>633</v>
      </c>
      <c r="BH15" s="62"/>
      <c r="BI15" s="16">
        <v>24</v>
      </c>
      <c r="BJ15" s="16">
        <v>30</v>
      </c>
      <c r="BK15" s="16">
        <v>36</v>
      </c>
      <c r="BL15" s="16" t="s">
        <v>240</v>
      </c>
      <c r="BM15" s="16">
        <v>36</v>
      </c>
      <c r="BN15" s="16">
        <v>0.95</v>
      </c>
      <c r="BO15" s="16">
        <v>1</v>
      </c>
      <c r="BP15" s="15" t="s">
        <v>634</v>
      </c>
      <c r="BQ15" s="35"/>
      <c r="BR15" s="35"/>
      <c r="BS15" s="35"/>
      <c r="BT15" s="35"/>
      <c r="BU15" s="35"/>
      <c r="BV15" s="35"/>
      <c r="BW15" s="35"/>
      <c r="BX15" s="35"/>
      <c r="BY15" s="35"/>
      <c r="BZ15" s="35"/>
      <c r="CA15" s="35"/>
      <c r="CB15" s="35"/>
      <c r="CC15" s="16">
        <v>0</v>
      </c>
      <c r="CD15" s="35"/>
      <c r="CE15" s="67"/>
      <c r="CF15" s="69"/>
      <c r="CG15" s="69"/>
      <c r="CH15" s="69"/>
      <c r="CI15" s="69"/>
      <c r="CJ15" s="68"/>
      <c r="CK15" s="68"/>
      <c r="CL15" s="68"/>
      <c r="CM15" s="69"/>
      <c r="CN15" s="69"/>
      <c r="CO15" s="69"/>
      <c r="CP15" s="69"/>
      <c r="CQ15" s="69"/>
      <c r="CR15" s="69"/>
      <c r="CS15" s="69"/>
      <c r="CT15" s="69"/>
      <c r="CU15" s="69"/>
      <c r="CV15" s="68"/>
      <c r="CW15" s="69"/>
      <c r="CX15" s="69"/>
      <c r="CY15" s="14">
        <v>19</v>
      </c>
      <c r="CZ15" s="41" t="s">
        <v>284</v>
      </c>
      <c r="DA15" s="41" t="s">
        <v>287</v>
      </c>
      <c r="DB15" s="42">
        <v>2</v>
      </c>
      <c r="DC15" s="42">
        <v>36</v>
      </c>
      <c r="DD15" s="42">
        <v>25.088000000000001</v>
      </c>
      <c r="DE15" s="41" t="s">
        <v>336</v>
      </c>
      <c r="DF15" s="42">
        <v>1E-4</v>
      </c>
      <c r="DG15" s="57">
        <v>1.4999999999999999E-7</v>
      </c>
      <c r="DH15" s="57">
        <v>1.4999999999999999E-7</v>
      </c>
      <c r="DI15" s="20"/>
      <c r="DJ15" s="20">
        <v>0.53956013497098498</v>
      </c>
      <c r="DK15" s="95"/>
      <c r="DL15" s="125"/>
      <c r="DM15" s="64"/>
      <c r="DN15" s="64"/>
      <c r="DO15" s="64"/>
      <c r="DP15" s="64"/>
      <c r="DQ15" s="64"/>
      <c r="DR15" s="64"/>
      <c r="DS15" s="90"/>
      <c r="DT15" s="90"/>
      <c r="DU15" s="90"/>
      <c r="DV15" s="90"/>
      <c r="DW15" s="148"/>
      <c r="DX15" s="20"/>
      <c r="DY15" s="20"/>
      <c r="EC15" s="147"/>
      <c r="ED15" s="172"/>
      <c r="EE15" s="172"/>
    </row>
    <row r="16" spans="1:135" ht="21" customHeight="1" x14ac:dyDescent="0.2">
      <c r="A16" s="14">
        <v>15</v>
      </c>
      <c r="B16" s="15" t="s">
        <v>635</v>
      </c>
      <c r="C16" s="15" t="s">
        <v>636</v>
      </c>
      <c r="D16" s="16" t="s">
        <v>168</v>
      </c>
      <c r="E16" s="16">
        <v>34</v>
      </c>
      <c r="F16" s="16">
        <v>3</v>
      </c>
      <c r="G16" s="16" t="s">
        <v>637</v>
      </c>
      <c r="H16" s="71" t="s">
        <v>638</v>
      </c>
      <c r="I16" s="72" t="s">
        <v>639</v>
      </c>
      <c r="J16" s="20">
        <v>2</v>
      </c>
      <c r="K16" s="20">
        <v>1</v>
      </c>
      <c r="L16" s="20" t="s">
        <v>640</v>
      </c>
      <c r="M16" s="21">
        <v>409</v>
      </c>
      <c r="N16" s="20" t="s">
        <v>641</v>
      </c>
      <c r="O16" s="20" t="s">
        <v>642</v>
      </c>
      <c r="P16" s="21">
        <v>11136</v>
      </c>
      <c r="Q16" s="61" t="s">
        <v>641</v>
      </c>
      <c r="R16" s="20" t="s">
        <v>643</v>
      </c>
      <c r="S16" s="21">
        <v>30</v>
      </c>
      <c r="T16" s="20" t="s">
        <v>644</v>
      </c>
      <c r="U16" s="20" t="s">
        <v>643</v>
      </c>
      <c r="V16" s="21">
        <v>30</v>
      </c>
      <c r="W16" s="20" t="s">
        <v>644</v>
      </c>
      <c r="X16" s="20">
        <v>92</v>
      </c>
      <c r="Y16" s="22">
        <v>2.98</v>
      </c>
      <c r="Z16" s="22">
        <v>2.98</v>
      </c>
      <c r="AA16" s="22">
        <v>1.44</v>
      </c>
      <c r="AB16" s="22">
        <v>1.44</v>
      </c>
      <c r="AC16" s="23">
        <v>2</v>
      </c>
      <c r="AD16" s="23" t="s">
        <v>198</v>
      </c>
      <c r="AE16" s="23">
        <v>1</v>
      </c>
      <c r="AF16" s="25" t="s">
        <v>199</v>
      </c>
      <c r="AG16" s="25" t="s">
        <v>308</v>
      </c>
      <c r="AH16" s="25" t="s">
        <v>206</v>
      </c>
      <c r="AI16" s="25" t="s">
        <v>475</v>
      </c>
      <c r="AJ16" s="16">
        <v>3</v>
      </c>
      <c r="AK16" s="16">
        <v>3.25</v>
      </c>
      <c r="AL16" s="23">
        <v>0</v>
      </c>
      <c r="AM16" s="23"/>
      <c r="AN16" s="23">
        <v>0</v>
      </c>
      <c r="AO16" s="20"/>
      <c r="AP16" s="20">
        <v>0</v>
      </c>
      <c r="AQ16" s="20">
        <v>1</v>
      </c>
      <c r="AR16" s="20">
        <v>1</v>
      </c>
      <c r="AS16" s="20">
        <v>0</v>
      </c>
      <c r="AT16" s="15" t="s">
        <v>645</v>
      </c>
      <c r="AU16" s="27">
        <v>41826</v>
      </c>
      <c r="AV16" s="28">
        <v>41985</v>
      </c>
      <c r="AW16" s="29" t="s">
        <v>311</v>
      </c>
      <c r="AX16" s="30">
        <v>2</v>
      </c>
      <c r="AY16" s="30" t="s">
        <v>646</v>
      </c>
      <c r="AZ16" s="30">
        <v>95</v>
      </c>
      <c r="BA16" s="30">
        <v>2.8000000000000001E-2</v>
      </c>
      <c r="BB16" s="30"/>
      <c r="BC16" s="30">
        <v>1</v>
      </c>
      <c r="BD16" s="32" t="s">
        <v>452</v>
      </c>
      <c r="BE16" s="32" t="s">
        <v>314</v>
      </c>
      <c r="BF16" s="29" t="s">
        <v>647</v>
      </c>
      <c r="BG16" s="30" t="s">
        <v>648</v>
      </c>
      <c r="BH16" s="30">
        <v>0.61</v>
      </c>
      <c r="BI16" s="30">
        <v>172</v>
      </c>
      <c r="BJ16" s="30">
        <v>300</v>
      </c>
      <c r="BK16" s="30">
        <v>436</v>
      </c>
      <c r="BL16" s="30" t="s">
        <v>240</v>
      </c>
      <c r="BM16" s="30">
        <v>300</v>
      </c>
      <c r="BN16" s="30">
        <v>0.9</v>
      </c>
      <c r="BO16" s="30">
        <v>1</v>
      </c>
      <c r="BP16" s="29" t="s">
        <v>317</v>
      </c>
      <c r="BQ16" s="29" t="s">
        <v>649</v>
      </c>
      <c r="BR16" s="30">
        <v>242</v>
      </c>
      <c r="BS16" s="30">
        <v>1E-4</v>
      </c>
      <c r="BT16" s="30" t="s">
        <v>244</v>
      </c>
      <c r="BU16" s="30">
        <v>1</v>
      </c>
      <c r="BV16" s="32" t="s">
        <v>452</v>
      </c>
      <c r="BW16" s="32" t="s">
        <v>314</v>
      </c>
      <c r="BX16" s="30" t="s">
        <v>456</v>
      </c>
      <c r="BY16" s="30">
        <v>0.99</v>
      </c>
      <c r="BZ16" s="30" t="s">
        <v>650</v>
      </c>
      <c r="CA16" s="29" t="s">
        <v>651</v>
      </c>
      <c r="CB16" s="35"/>
      <c r="CC16" s="20">
        <v>1</v>
      </c>
      <c r="CD16" s="36" t="s">
        <v>652</v>
      </c>
      <c r="CE16" s="37" t="s">
        <v>262</v>
      </c>
      <c r="CF16" s="38">
        <v>1984</v>
      </c>
      <c r="CG16" s="37" t="s">
        <v>379</v>
      </c>
      <c r="CH16" s="37" t="s">
        <v>326</v>
      </c>
      <c r="CI16" s="37" t="s">
        <v>326</v>
      </c>
      <c r="CJ16" s="39">
        <v>5</v>
      </c>
      <c r="CK16" s="39">
        <v>5</v>
      </c>
      <c r="CL16" s="39">
        <v>7</v>
      </c>
      <c r="CM16" s="37" t="s">
        <v>272</v>
      </c>
      <c r="CN16" s="37" t="s">
        <v>407</v>
      </c>
      <c r="CO16" s="37" t="s">
        <v>274</v>
      </c>
      <c r="CP16" s="37" t="s">
        <v>653</v>
      </c>
      <c r="CQ16" s="37" t="s">
        <v>274</v>
      </c>
      <c r="CR16" s="37" t="s">
        <v>274</v>
      </c>
      <c r="CS16" s="37" t="s">
        <v>572</v>
      </c>
      <c r="CT16" s="37" t="s">
        <v>654</v>
      </c>
      <c r="CU16" s="37" t="s">
        <v>281</v>
      </c>
      <c r="CV16" s="39">
        <v>1</v>
      </c>
      <c r="CW16" s="37" t="s">
        <v>282</v>
      </c>
      <c r="CX16" s="37" t="s">
        <v>463</v>
      </c>
      <c r="CY16" s="40">
        <v>95</v>
      </c>
      <c r="CZ16" s="41" t="s">
        <v>464</v>
      </c>
      <c r="DA16" s="41" t="s">
        <v>287</v>
      </c>
      <c r="DB16" s="42">
        <v>1</v>
      </c>
      <c r="DC16" s="42">
        <v>94</v>
      </c>
      <c r="DD16" s="42">
        <v>1.929</v>
      </c>
      <c r="DE16" s="41" t="s">
        <v>287</v>
      </c>
      <c r="DF16" s="156">
        <v>2.8000000000000001E-2</v>
      </c>
      <c r="DG16" s="20">
        <v>5.6747408999999999E-2</v>
      </c>
      <c r="DH16" s="155">
        <f>0.056747409/2</f>
        <v>2.8373704499999999E-2</v>
      </c>
      <c r="DI16" s="20"/>
      <c r="DJ16" s="20">
        <v>0.19513635357321801</v>
      </c>
      <c r="DK16" s="95">
        <v>242</v>
      </c>
      <c r="DL16" s="125" t="s">
        <v>464</v>
      </c>
      <c r="DM16" s="125" t="s">
        <v>287</v>
      </c>
      <c r="DN16" s="95">
        <v>1</v>
      </c>
      <c r="DO16" s="95">
        <v>241</v>
      </c>
      <c r="DP16" s="95">
        <v>3.9550000000000001</v>
      </c>
      <c r="DQ16" s="125" t="s">
        <v>287</v>
      </c>
      <c r="DR16" s="152">
        <v>1E-4</v>
      </c>
      <c r="DS16" s="154">
        <v>1.01E-4</v>
      </c>
      <c r="DT16" s="153">
        <f>0.000101/2</f>
        <v>5.0500000000000001E-5</v>
      </c>
      <c r="DU16" s="90"/>
      <c r="DV16" s="90">
        <v>0.24687812000000001</v>
      </c>
      <c r="DW16" s="148"/>
      <c r="DX16" s="29" t="s">
        <v>452</v>
      </c>
      <c r="DY16" s="29" t="s">
        <v>491</v>
      </c>
      <c r="EA16" s="163">
        <f t="shared" si="0"/>
        <v>1</v>
      </c>
      <c r="EB16" s="163">
        <f t="shared" si="1"/>
        <v>1</v>
      </c>
      <c r="EC16" s="147">
        <f t="shared" si="2"/>
        <v>0</v>
      </c>
      <c r="ED16" s="172">
        <f t="shared" si="3"/>
        <v>94</v>
      </c>
      <c r="EE16" s="172">
        <f t="shared" si="4"/>
        <v>241</v>
      </c>
    </row>
    <row r="17" spans="1:135" ht="21" customHeight="1" x14ac:dyDescent="0.2">
      <c r="A17" s="14">
        <v>16</v>
      </c>
      <c r="B17" s="29" t="s">
        <v>655</v>
      </c>
      <c r="C17" s="29" t="s">
        <v>656</v>
      </c>
      <c r="D17" s="43" t="s">
        <v>168</v>
      </c>
      <c r="E17" s="43">
        <v>34</v>
      </c>
      <c r="F17" s="43">
        <v>2</v>
      </c>
      <c r="G17" s="43" t="s">
        <v>657</v>
      </c>
      <c r="H17" s="75"/>
      <c r="I17" s="75" t="s">
        <v>658</v>
      </c>
      <c r="J17" s="44">
        <v>3</v>
      </c>
      <c r="K17" s="44"/>
      <c r="L17" s="44" t="s">
        <v>659</v>
      </c>
      <c r="M17" s="44"/>
      <c r="N17" s="44"/>
      <c r="O17" s="44"/>
      <c r="P17" s="44"/>
      <c r="Q17" s="44"/>
      <c r="R17" s="44"/>
      <c r="S17" s="44"/>
      <c r="T17" s="44"/>
      <c r="U17" s="44"/>
      <c r="V17" s="44"/>
      <c r="W17" s="44"/>
      <c r="X17" s="44">
        <v>45</v>
      </c>
      <c r="Y17" s="44"/>
      <c r="Z17" s="44"/>
      <c r="AA17" s="44"/>
      <c r="AB17" s="44"/>
      <c r="AC17" s="44"/>
      <c r="AD17" s="44"/>
      <c r="AE17" s="44"/>
      <c r="AF17" s="44"/>
      <c r="AG17" s="44"/>
      <c r="AH17" s="44"/>
      <c r="AI17" s="44"/>
      <c r="AJ17" s="44"/>
      <c r="AK17" s="44"/>
      <c r="AL17" s="44"/>
      <c r="AM17" s="44"/>
      <c r="AN17" s="44"/>
      <c r="AO17" s="44"/>
      <c r="AP17" s="44">
        <v>0</v>
      </c>
      <c r="AQ17" s="44">
        <v>2</v>
      </c>
      <c r="AR17" s="44">
        <v>0</v>
      </c>
      <c r="AS17" s="44">
        <v>0</v>
      </c>
      <c r="AT17" s="29"/>
      <c r="AU17" s="76"/>
      <c r="AW17" s="29" t="s">
        <v>311</v>
      </c>
      <c r="AX17" s="30">
        <v>2</v>
      </c>
      <c r="AY17" s="30" t="s">
        <v>660</v>
      </c>
      <c r="AZ17" s="30">
        <v>42</v>
      </c>
      <c r="BA17" s="30" t="s">
        <v>527</v>
      </c>
      <c r="BB17" s="33"/>
      <c r="BC17" s="33"/>
      <c r="BD17" s="29" t="s">
        <v>661</v>
      </c>
      <c r="BE17" s="29" t="s">
        <v>314</v>
      </c>
      <c r="BF17" s="29" t="s">
        <v>662</v>
      </c>
      <c r="BG17" s="30" t="s">
        <v>663</v>
      </c>
      <c r="BH17" s="33"/>
      <c r="BI17" s="30">
        <v>16</v>
      </c>
      <c r="BJ17" s="30">
        <v>20</v>
      </c>
      <c r="BK17" s="30">
        <v>24</v>
      </c>
      <c r="BL17" s="33"/>
      <c r="BM17" s="30"/>
      <c r="BN17" s="30"/>
      <c r="BO17" s="45"/>
      <c r="CC17" s="45"/>
      <c r="CE17" s="67"/>
      <c r="CF17" s="67"/>
      <c r="CG17" s="67"/>
      <c r="CH17" s="67"/>
      <c r="CI17" s="67"/>
      <c r="CJ17" s="68"/>
      <c r="CK17" s="68"/>
      <c r="CL17" s="68"/>
      <c r="CM17" s="67"/>
      <c r="CN17" s="67"/>
      <c r="CO17" s="67"/>
      <c r="CP17" s="67"/>
      <c r="CQ17" s="67"/>
      <c r="CR17" s="67"/>
      <c r="CS17" s="67"/>
      <c r="CT17" s="67"/>
      <c r="CU17" s="67"/>
      <c r="CV17" s="68"/>
      <c r="CW17" s="67"/>
      <c r="CX17" s="67"/>
      <c r="CY17" s="40">
        <v>42</v>
      </c>
      <c r="CZ17" s="41" t="s">
        <v>284</v>
      </c>
      <c r="DA17" s="41" t="s">
        <v>287</v>
      </c>
      <c r="DB17" s="42">
        <v>2</v>
      </c>
      <c r="DC17" s="42">
        <v>82</v>
      </c>
      <c r="DD17" s="42">
        <v>5.53</v>
      </c>
      <c r="DE17" s="41" t="s">
        <v>336</v>
      </c>
      <c r="DF17" s="42">
        <v>0.01</v>
      </c>
      <c r="DG17" s="44">
        <v>5.585769E-3</v>
      </c>
      <c r="DH17" s="44">
        <v>5.585769E-3</v>
      </c>
      <c r="DI17" s="44"/>
      <c r="DJ17" s="44">
        <v>0.243770440187349</v>
      </c>
      <c r="DK17" s="95"/>
      <c r="DL17" s="125"/>
      <c r="DM17" s="64"/>
      <c r="DN17" s="64"/>
      <c r="DO17" s="64"/>
      <c r="DP17" s="64"/>
      <c r="DQ17" s="64"/>
      <c r="DR17" s="64"/>
      <c r="DS17" s="90"/>
      <c r="DT17" s="90"/>
      <c r="DU17" s="90"/>
      <c r="DV17" s="90"/>
      <c r="DW17" s="148"/>
      <c r="DX17" s="44"/>
      <c r="DY17" s="44"/>
      <c r="EC17" s="147"/>
      <c r="ED17" s="172"/>
      <c r="EE17" s="172"/>
    </row>
    <row r="18" spans="1:135" ht="21" customHeight="1" x14ac:dyDescent="0.2">
      <c r="A18" s="14">
        <v>17</v>
      </c>
      <c r="B18" s="15" t="s">
        <v>664</v>
      </c>
      <c r="C18" s="15" t="s">
        <v>665</v>
      </c>
      <c r="D18" s="16" t="s">
        <v>168</v>
      </c>
      <c r="E18" s="16">
        <v>34</v>
      </c>
      <c r="F18" s="16">
        <v>1</v>
      </c>
      <c r="G18" s="16" t="s">
        <v>666</v>
      </c>
      <c r="H18" s="71" t="s">
        <v>667</v>
      </c>
      <c r="I18" s="72" t="s">
        <v>668</v>
      </c>
      <c r="J18" s="20">
        <v>1</v>
      </c>
      <c r="K18" s="20">
        <v>2</v>
      </c>
      <c r="L18" s="20" t="s">
        <v>669</v>
      </c>
      <c r="M18" s="21">
        <v>8862</v>
      </c>
      <c r="N18" s="20" t="s">
        <v>670</v>
      </c>
      <c r="O18" s="20" t="s">
        <v>669</v>
      </c>
      <c r="P18" s="21">
        <v>8862</v>
      </c>
      <c r="Q18" s="20" t="s">
        <v>670</v>
      </c>
      <c r="R18" s="20" t="s">
        <v>671</v>
      </c>
      <c r="S18" s="21">
        <v>2029</v>
      </c>
      <c r="T18" s="20" t="s">
        <v>672</v>
      </c>
      <c r="U18" s="20" t="s">
        <v>671</v>
      </c>
      <c r="V18" s="44">
        <v>2029</v>
      </c>
      <c r="W18" s="20" t="s">
        <v>672</v>
      </c>
      <c r="X18" s="20">
        <v>28</v>
      </c>
      <c r="Y18" s="22">
        <v>2.69</v>
      </c>
      <c r="Z18" s="22">
        <v>2.69</v>
      </c>
      <c r="AA18" s="22">
        <v>2.08</v>
      </c>
      <c r="AB18" s="22">
        <v>2.08</v>
      </c>
      <c r="AC18" s="16">
        <v>2</v>
      </c>
      <c r="AD18" s="23" t="s">
        <v>411</v>
      </c>
      <c r="AE18" s="23">
        <v>1</v>
      </c>
      <c r="AF18" s="25" t="s">
        <v>199</v>
      </c>
      <c r="AG18" s="25" t="s">
        <v>308</v>
      </c>
      <c r="AH18" s="25" t="s">
        <v>206</v>
      </c>
      <c r="AI18" s="25" t="s">
        <v>309</v>
      </c>
      <c r="AJ18" s="16">
        <v>2.6</v>
      </c>
      <c r="AK18" s="16">
        <v>2.4</v>
      </c>
      <c r="AL18" s="23">
        <v>2</v>
      </c>
      <c r="AM18" s="23">
        <v>2</v>
      </c>
      <c r="AN18" s="23">
        <v>0</v>
      </c>
      <c r="AO18" s="20"/>
      <c r="AP18" s="20">
        <v>0</v>
      </c>
      <c r="AQ18" s="20">
        <v>1</v>
      </c>
      <c r="AR18" s="20">
        <v>1</v>
      </c>
      <c r="AS18" s="20">
        <v>0</v>
      </c>
      <c r="AT18" s="15" t="s">
        <v>673</v>
      </c>
      <c r="AU18" s="27">
        <v>41848</v>
      </c>
      <c r="AV18" s="77">
        <v>42012</v>
      </c>
      <c r="AW18" s="29" t="s">
        <v>223</v>
      </c>
      <c r="AX18" s="30">
        <v>2</v>
      </c>
      <c r="AY18" s="30" t="s">
        <v>674</v>
      </c>
      <c r="AZ18" s="30">
        <v>39</v>
      </c>
      <c r="BA18" s="30" t="s">
        <v>503</v>
      </c>
      <c r="BB18" s="31"/>
      <c r="BC18" s="31"/>
      <c r="BD18" s="32" t="s">
        <v>233</v>
      </c>
      <c r="BE18" s="32" t="s">
        <v>235</v>
      </c>
      <c r="BF18" s="29" t="s">
        <v>675</v>
      </c>
      <c r="BG18" s="30" t="s">
        <v>676</v>
      </c>
      <c r="BH18" s="33"/>
      <c r="BI18" s="30">
        <v>28</v>
      </c>
      <c r="BJ18" s="30">
        <v>37</v>
      </c>
      <c r="BK18" s="30">
        <v>45</v>
      </c>
      <c r="BL18" s="30" t="s">
        <v>240</v>
      </c>
      <c r="BM18" s="30">
        <v>45</v>
      </c>
      <c r="BN18" s="30">
        <v>0.95</v>
      </c>
      <c r="BO18" s="30">
        <v>1</v>
      </c>
      <c r="BP18" s="29" t="s">
        <v>677</v>
      </c>
      <c r="BQ18" s="29" t="s">
        <v>678</v>
      </c>
      <c r="BR18" s="30">
        <v>47</v>
      </c>
      <c r="BS18" s="30">
        <v>3.0000000000000001E-5</v>
      </c>
      <c r="BT18" s="30" t="s">
        <v>244</v>
      </c>
      <c r="BU18" s="33"/>
      <c r="BV18" s="32" t="s">
        <v>233</v>
      </c>
      <c r="BW18" s="32" t="s">
        <v>235</v>
      </c>
      <c r="BX18" s="30" t="s">
        <v>456</v>
      </c>
      <c r="BY18" s="30">
        <v>0.97</v>
      </c>
      <c r="BZ18" s="30" t="s">
        <v>679</v>
      </c>
      <c r="CA18" s="29" t="s">
        <v>320</v>
      </c>
      <c r="CB18" s="35"/>
      <c r="CC18" s="20">
        <v>1</v>
      </c>
      <c r="CD18" s="46" t="s">
        <v>680</v>
      </c>
      <c r="CE18" s="37" t="s">
        <v>262</v>
      </c>
      <c r="CF18" s="38">
        <v>2006</v>
      </c>
      <c r="CG18" s="37" t="s">
        <v>379</v>
      </c>
      <c r="CH18" s="37" t="s">
        <v>267</v>
      </c>
      <c r="CI18" s="37" t="s">
        <v>267</v>
      </c>
      <c r="CJ18" s="39">
        <v>80</v>
      </c>
      <c r="CK18" s="39">
        <v>50</v>
      </c>
      <c r="CL18" s="39">
        <v>2002</v>
      </c>
      <c r="CM18" s="37" t="s">
        <v>272</v>
      </c>
      <c r="CN18" s="37" t="s">
        <v>380</v>
      </c>
      <c r="CO18" s="37" t="s">
        <v>274</v>
      </c>
      <c r="CP18" s="67"/>
      <c r="CQ18" s="37" t="s">
        <v>274</v>
      </c>
      <c r="CR18" s="37" t="s">
        <v>274</v>
      </c>
      <c r="CS18" s="37" t="s">
        <v>681</v>
      </c>
      <c r="CT18" s="37" t="s">
        <v>654</v>
      </c>
      <c r="CU18" s="37" t="s">
        <v>281</v>
      </c>
      <c r="CV18" s="39">
        <v>1</v>
      </c>
      <c r="CW18" s="37" t="s">
        <v>282</v>
      </c>
      <c r="CX18" s="37" t="s">
        <v>198</v>
      </c>
      <c r="CY18" s="40">
        <v>39</v>
      </c>
      <c r="CZ18" s="41" t="s">
        <v>284</v>
      </c>
      <c r="DA18" s="41" t="s">
        <v>287</v>
      </c>
      <c r="DB18" s="42">
        <v>2</v>
      </c>
      <c r="DC18" s="42">
        <v>76</v>
      </c>
      <c r="DD18" s="42">
        <v>8.67</v>
      </c>
      <c r="DE18" s="41" t="s">
        <v>336</v>
      </c>
      <c r="DF18" s="42">
        <v>1E-3</v>
      </c>
      <c r="DG18" s="20">
        <v>4.0582599999999997E-4</v>
      </c>
      <c r="DH18" s="20">
        <v>4.0582599999999997E-4</v>
      </c>
      <c r="DI18" s="20"/>
      <c r="DJ18" s="20">
        <v>0.30477241084567502</v>
      </c>
      <c r="DK18" s="95">
        <v>47</v>
      </c>
      <c r="DL18" s="125" t="s">
        <v>284</v>
      </c>
      <c r="DM18" s="125" t="s">
        <v>287</v>
      </c>
      <c r="DN18" s="95">
        <v>1.58</v>
      </c>
      <c r="DO18" s="95">
        <v>72.400000000000006</v>
      </c>
      <c r="DP18" s="95">
        <v>19.48</v>
      </c>
      <c r="DQ18" s="125" t="s">
        <v>287</v>
      </c>
      <c r="DR18" s="95">
        <v>3.0000000000000001E-5</v>
      </c>
      <c r="DS18" s="104">
        <v>1.37E-6</v>
      </c>
      <c r="DT18" s="104">
        <v>1.37E-6</v>
      </c>
      <c r="DU18" s="90"/>
      <c r="DV18" s="90">
        <v>0.43451030600000001</v>
      </c>
      <c r="DW18" s="148"/>
      <c r="DX18" s="29" t="s">
        <v>340</v>
      </c>
      <c r="DY18" s="29" t="s">
        <v>682</v>
      </c>
      <c r="EA18" s="163">
        <f t="shared" si="0"/>
        <v>1</v>
      </c>
      <c r="EB18" s="163">
        <f t="shared" si="1"/>
        <v>1</v>
      </c>
      <c r="EC18" s="147">
        <f t="shared" si="2"/>
        <v>0</v>
      </c>
      <c r="ED18" s="172">
        <f t="shared" si="3"/>
        <v>76</v>
      </c>
      <c r="EE18" s="172">
        <f t="shared" si="4"/>
        <v>72.400000000000006</v>
      </c>
    </row>
    <row r="19" spans="1:135" ht="21" customHeight="1" x14ac:dyDescent="0.2">
      <c r="A19" s="14">
        <v>18</v>
      </c>
      <c r="B19" s="29" t="s">
        <v>683</v>
      </c>
      <c r="C19" s="29" t="s">
        <v>684</v>
      </c>
      <c r="D19" s="43" t="s">
        <v>168</v>
      </c>
      <c r="E19" s="43">
        <v>34</v>
      </c>
      <c r="F19" s="43">
        <v>1</v>
      </c>
      <c r="G19" s="78" t="s">
        <v>685</v>
      </c>
      <c r="H19" s="75"/>
      <c r="I19" s="75" t="s">
        <v>686</v>
      </c>
      <c r="J19" s="44">
        <v>6</v>
      </c>
      <c r="K19" s="44"/>
      <c r="L19" s="44" t="s">
        <v>687</v>
      </c>
      <c r="M19" s="44"/>
      <c r="N19" s="44"/>
      <c r="O19" s="44"/>
      <c r="P19" s="44"/>
      <c r="Q19" s="44"/>
      <c r="R19" s="44"/>
      <c r="S19" s="44"/>
      <c r="T19" s="44"/>
      <c r="U19" s="44"/>
      <c r="V19" s="44"/>
      <c r="W19" s="44"/>
      <c r="X19" s="44">
        <v>87</v>
      </c>
      <c r="Y19" s="44"/>
      <c r="Z19" s="44"/>
      <c r="AA19" s="44"/>
      <c r="AB19" s="44"/>
      <c r="AC19" s="44"/>
      <c r="AD19" s="44"/>
      <c r="AE19" s="44"/>
      <c r="AF19" s="44"/>
      <c r="AG19" s="44"/>
      <c r="AH19" s="44"/>
      <c r="AI19" s="44"/>
      <c r="AJ19" s="44"/>
      <c r="AK19" s="44"/>
      <c r="AL19" s="44"/>
      <c r="AM19" s="44"/>
      <c r="AN19" s="44"/>
      <c r="AO19" s="44"/>
      <c r="AP19" s="44">
        <v>0</v>
      </c>
      <c r="AQ19" s="44">
        <v>0</v>
      </c>
      <c r="AR19" s="44">
        <v>0</v>
      </c>
      <c r="AS19" s="44">
        <v>0</v>
      </c>
      <c r="AU19" s="79"/>
      <c r="AW19" s="7" t="s">
        <v>311</v>
      </c>
      <c r="AX19" s="44">
        <v>1</v>
      </c>
      <c r="AY19" s="30" t="s">
        <v>688</v>
      </c>
      <c r="AZ19" s="30">
        <v>80</v>
      </c>
      <c r="BA19" s="30" t="s">
        <v>689</v>
      </c>
      <c r="BD19" s="7" t="s">
        <v>690</v>
      </c>
      <c r="BF19" s="7" t="s">
        <v>691</v>
      </c>
      <c r="BG19" s="30" t="s">
        <v>692</v>
      </c>
      <c r="BI19" s="45"/>
      <c r="BJ19" s="45"/>
      <c r="BK19" s="45"/>
      <c r="BL19" s="45"/>
      <c r="BM19" s="45"/>
      <c r="BN19" s="45"/>
      <c r="BO19" s="45"/>
      <c r="CC19" s="45"/>
      <c r="CE19" s="67"/>
      <c r="CF19" s="67"/>
      <c r="CG19" s="67"/>
      <c r="CH19" s="67"/>
      <c r="CI19" s="67"/>
      <c r="CJ19" s="68"/>
      <c r="CK19" s="68"/>
      <c r="CL19" s="68"/>
      <c r="CM19" s="67"/>
      <c r="CN19" s="67"/>
      <c r="CO19" s="67"/>
      <c r="CP19" s="67"/>
      <c r="CQ19" s="67"/>
      <c r="CR19" s="67"/>
      <c r="CS19" s="67"/>
      <c r="CT19" s="67"/>
      <c r="CU19" s="67"/>
      <c r="CV19" s="68"/>
      <c r="CW19" s="67"/>
      <c r="CX19" s="67"/>
      <c r="CY19" s="40">
        <v>80</v>
      </c>
      <c r="CZ19" s="41" t="s">
        <v>464</v>
      </c>
      <c r="DA19" s="41" t="s">
        <v>287</v>
      </c>
      <c r="DB19" s="42">
        <v>1</v>
      </c>
      <c r="DC19" s="42">
        <v>60368</v>
      </c>
      <c r="DD19" s="42">
        <v>2.1800000000000002</v>
      </c>
      <c r="DE19" s="41" t="s">
        <v>336</v>
      </c>
      <c r="DF19" s="42">
        <v>0.03</v>
      </c>
      <c r="DG19" s="44">
        <v>2.9261311000000002E-2</v>
      </c>
      <c r="DH19" s="44">
        <v>2.9261311000000002E-2</v>
      </c>
      <c r="DI19" s="44"/>
      <c r="DJ19" s="44">
        <v>8.8722956578382202E-3</v>
      </c>
      <c r="DK19" s="95"/>
      <c r="DL19" s="125"/>
      <c r="DM19" s="64"/>
      <c r="DN19" s="64"/>
      <c r="DO19" s="64"/>
      <c r="DP19" s="64"/>
      <c r="DQ19" s="64"/>
      <c r="DR19" s="64"/>
      <c r="DS19" s="90"/>
      <c r="DT19" s="90"/>
      <c r="DU19" s="90"/>
      <c r="DV19" s="90"/>
      <c r="DW19" s="148"/>
      <c r="DX19" s="44"/>
      <c r="DY19" s="44"/>
      <c r="EC19" s="147"/>
      <c r="ED19" s="172"/>
      <c r="EE19" s="172"/>
    </row>
    <row r="20" spans="1:135" ht="21" customHeight="1" x14ac:dyDescent="0.2">
      <c r="A20" s="14">
        <v>19</v>
      </c>
      <c r="B20" s="15" t="s">
        <v>693</v>
      </c>
      <c r="C20" s="15" t="s">
        <v>694</v>
      </c>
      <c r="D20" s="16" t="s">
        <v>168</v>
      </c>
      <c r="E20" s="16">
        <v>34</v>
      </c>
      <c r="F20" s="16">
        <v>3</v>
      </c>
      <c r="G20" s="16" t="s">
        <v>695</v>
      </c>
      <c r="H20" s="71" t="s">
        <v>696</v>
      </c>
      <c r="I20" s="72" t="s">
        <v>697</v>
      </c>
      <c r="J20" s="20">
        <v>1</v>
      </c>
      <c r="K20" s="20">
        <v>7</v>
      </c>
      <c r="L20" s="20" t="s">
        <v>698</v>
      </c>
      <c r="M20" s="21">
        <v>5974</v>
      </c>
      <c r="N20" s="20" t="s">
        <v>699</v>
      </c>
      <c r="O20" s="20" t="s">
        <v>698</v>
      </c>
      <c r="P20" s="21">
        <v>5974</v>
      </c>
      <c r="Q20" s="20" t="s">
        <v>699</v>
      </c>
      <c r="R20" s="20" t="s">
        <v>700</v>
      </c>
      <c r="S20" s="21">
        <v>0</v>
      </c>
      <c r="T20" s="20" t="s">
        <v>191</v>
      </c>
      <c r="U20" s="55" t="s">
        <v>701</v>
      </c>
      <c r="V20" s="21">
        <v>0</v>
      </c>
      <c r="W20" s="55" t="s">
        <v>191</v>
      </c>
      <c r="X20" s="20">
        <v>11</v>
      </c>
      <c r="Y20" s="22">
        <v>2.69</v>
      </c>
      <c r="Z20" s="22">
        <v>2.69</v>
      </c>
      <c r="AA20" s="22">
        <v>2.52</v>
      </c>
      <c r="AB20" s="22">
        <v>2.52</v>
      </c>
      <c r="AC20" s="23">
        <v>3</v>
      </c>
      <c r="AD20" s="23" t="s">
        <v>198</v>
      </c>
      <c r="AE20" s="23">
        <v>1</v>
      </c>
      <c r="AF20" s="25" t="s">
        <v>199</v>
      </c>
      <c r="AG20" s="25" t="s">
        <v>308</v>
      </c>
      <c r="AH20" s="25" t="s">
        <v>206</v>
      </c>
      <c r="AI20" s="25" t="s">
        <v>475</v>
      </c>
      <c r="AJ20" s="16">
        <v>2.5</v>
      </c>
      <c r="AK20" s="16">
        <v>3</v>
      </c>
      <c r="AL20" s="23">
        <v>0</v>
      </c>
      <c r="AM20" s="23"/>
      <c r="AN20" s="23">
        <v>0</v>
      </c>
      <c r="AO20" s="20"/>
      <c r="AP20" s="20">
        <v>0</v>
      </c>
      <c r="AQ20" s="20">
        <v>1</v>
      </c>
      <c r="AR20" s="20">
        <v>1</v>
      </c>
      <c r="AS20" s="20">
        <v>0</v>
      </c>
      <c r="AT20" s="15" t="s">
        <v>702</v>
      </c>
      <c r="AU20" s="27">
        <v>41809</v>
      </c>
      <c r="AV20" s="77">
        <v>42064</v>
      </c>
      <c r="AW20" s="29" t="s">
        <v>311</v>
      </c>
      <c r="AX20" s="30">
        <v>3</v>
      </c>
      <c r="AY20" s="30" t="s">
        <v>703</v>
      </c>
      <c r="AZ20" s="30">
        <v>32</v>
      </c>
      <c r="BA20" s="30" t="s">
        <v>503</v>
      </c>
      <c r="BB20" s="30"/>
      <c r="BC20" s="30">
        <v>2</v>
      </c>
      <c r="BD20" s="32" t="s">
        <v>233</v>
      </c>
      <c r="BE20" s="32" t="s">
        <v>314</v>
      </c>
      <c r="BF20" s="29" t="s">
        <v>704</v>
      </c>
      <c r="BG20" s="30" t="s">
        <v>705</v>
      </c>
      <c r="BH20" s="33"/>
      <c r="BI20" s="30">
        <v>21</v>
      </c>
      <c r="BJ20" s="30">
        <v>26</v>
      </c>
      <c r="BK20" s="30">
        <v>32</v>
      </c>
      <c r="BL20" s="30" t="s">
        <v>506</v>
      </c>
      <c r="BM20" s="30">
        <v>30</v>
      </c>
      <c r="BN20" s="30">
        <v>0.94</v>
      </c>
      <c r="BO20" s="30">
        <v>1</v>
      </c>
      <c r="BP20" s="29" t="s">
        <v>317</v>
      </c>
      <c r="BQ20" s="29" t="s">
        <v>706</v>
      </c>
      <c r="BR20" s="30">
        <v>21</v>
      </c>
      <c r="BS20" s="30">
        <v>7.0999999999999994E-2</v>
      </c>
      <c r="BT20" s="30" t="s">
        <v>244</v>
      </c>
      <c r="BU20" s="30">
        <v>2</v>
      </c>
      <c r="BV20" s="32" t="s">
        <v>233</v>
      </c>
      <c r="BW20" s="32" t="s">
        <v>314</v>
      </c>
      <c r="BX20" s="30" t="s">
        <v>245</v>
      </c>
      <c r="BY20" s="30">
        <v>0.8</v>
      </c>
      <c r="BZ20" s="30" t="s">
        <v>707</v>
      </c>
      <c r="CA20" s="29" t="s">
        <v>377</v>
      </c>
      <c r="CB20" s="35"/>
      <c r="CC20" s="20">
        <v>1</v>
      </c>
      <c r="CD20" s="46" t="s">
        <v>708</v>
      </c>
      <c r="CE20" s="37" t="s">
        <v>487</v>
      </c>
      <c r="CF20" s="38">
        <v>2013</v>
      </c>
      <c r="CG20" s="37" t="s">
        <v>488</v>
      </c>
      <c r="CH20" s="37" t="s">
        <v>326</v>
      </c>
      <c r="CI20" s="37" t="s">
        <v>433</v>
      </c>
      <c r="CJ20" s="39">
        <v>1</v>
      </c>
      <c r="CK20" s="39">
        <v>0</v>
      </c>
      <c r="CL20" s="39">
        <v>0</v>
      </c>
      <c r="CM20" s="37" t="s">
        <v>272</v>
      </c>
      <c r="CN20" s="37" t="s">
        <v>407</v>
      </c>
      <c r="CO20" s="37" t="s">
        <v>330</v>
      </c>
      <c r="CP20" s="37" t="s">
        <v>709</v>
      </c>
      <c r="CQ20" s="37" t="s">
        <v>277</v>
      </c>
      <c r="CR20" s="37" t="s">
        <v>618</v>
      </c>
      <c r="CS20" s="37" t="s">
        <v>332</v>
      </c>
      <c r="CT20" s="37" t="s">
        <v>462</v>
      </c>
      <c r="CU20" s="37" t="s">
        <v>281</v>
      </c>
      <c r="CV20" s="39">
        <v>1</v>
      </c>
      <c r="CW20" s="37" t="s">
        <v>282</v>
      </c>
      <c r="CX20" s="37" t="s">
        <v>198</v>
      </c>
      <c r="CY20" s="40">
        <v>32</v>
      </c>
      <c r="CZ20" s="41" t="s">
        <v>284</v>
      </c>
      <c r="DA20" s="41" t="s">
        <v>287</v>
      </c>
      <c r="DB20" s="42">
        <v>1</v>
      </c>
      <c r="DC20" s="42">
        <v>31</v>
      </c>
      <c r="DD20" s="42">
        <v>14.2</v>
      </c>
      <c r="DE20" s="41" t="s">
        <v>336</v>
      </c>
      <c r="DF20" s="42">
        <v>1E-3</v>
      </c>
      <c r="DG20" s="20">
        <v>6.9248599999999997E-4</v>
      </c>
      <c r="DH20" s="20">
        <v>6.9248599999999997E-4</v>
      </c>
      <c r="DI20" s="20"/>
      <c r="DJ20" s="20">
        <v>0.56049914543681401</v>
      </c>
      <c r="DK20" s="95">
        <v>21</v>
      </c>
      <c r="DL20" s="125" t="s">
        <v>284</v>
      </c>
      <c r="DM20" s="125" t="s">
        <v>287</v>
      </c>
      <c r="DN20" s="95">
        <v>1</v>
      </c>
      <c r="DO20" s="95">
        <v>19</v>
      </c>
      <c r="DP20" s="95">
        <v>3.661</v>
      </c>
      <c r="DQ20" s="125" t="s">
        <v>287</v>
      </c>
      <c r="DR20" s="95">
        <v>7.0999999999999994E-2</v>
      </c>
      <c r="DS20" s="90">
        <v>7.0889710999999994E-2</v>
      </c>
      <c r="DT20" s="90">
        <v>7.0889710999999994E-2</v>
      </c>
      <c r="DU20" s="90"/>
      <c r="DV20" s="90">
        <v>0.40193916800000001</v>
      </c>
      <c r="DW20" s="148"/>
      <c r="DX20" s="29" t="s">
        <v>710</v>
      </c>
      <c r="DY20" s="29" t="s">
        <v>711</v>
      </c>
      <c r="EA20" s="163">
        <f t="shared" si="0"/>
        <v>1</v>
      </c>
      <c r="EB20" s="163">
        <f t="shared" si="1"/>
        <v>0</v>
      </c>
      <c r="EC20" s="147">
        <f t="shared" si="2"/>
        <v>1</v>
      </c>
      <c r="ED20" s="172">
        <f t="shared" si="3"/>
        <v>31</v>
      </c>
      <c r="EE20" s="172">
        <f t="shared" si="4"/>
        <v>19</v>
      </c>
    </row>
    <row r="21" spans="1:135" ht="21" customHeight="1" x14ac:dyDescent="0.2">
      <c r="A21" s="14">
        <v>20</v>
      </c>
      <c r="B21" s="15" t="s">
        <v>712</v>
      </c>
      <c r="C21" s="15" t="s">
        <v>713</v>
      </c>
      <c r="D21" s="16" t="s">
        <v>168</v>
      </c>
      <c r="E21" s="16">
        <v>34</v>
      </c>
      <c r="F21" s="16">
        <v>2</v>
      </c>
      <c r="G21" s="16" t="s">
        <v>714</v>
      </c>
      <c r="H21" s="71" t="s">
        <v>715</v>
      </c>
      <c r="I21" s="72" t="s">
        <v>716</v>
      </c>
      <c r="J21" s="20">
        <v>3</v>
      </c>
      <c r="K21" s="20">
        <v>2</v>
      </c>
      <c r="L21" s="20" t="s">
        <v>717</v>
      </c>
      <c r="M21" s="21">
        <v>791</v>
      </c>
      <c r="N21" s="20" t="s">
        <v>718</v>
      </c>
      <c r="O21" s="20" t="s">
        <v>717</v>
      </c>
      <c r="P21" s="21">
        <v>299</v>
      </c>
      <c r="Q21" s="80" t="s">
        <v>718</v>
      </c>
      <c r="R21" s="20" t="s">
        <v>669</v>
      </c>
      <c r="S21" s="21">
        <v>299</v>
      </c>
      <c r="T21" s="20" t="s">
        <v>719</v>
      </c>
      <c r="U21" s="20" t="s">
        <v>669</v>
      </c>
      <c r="V21" s="21">
        <v>299</v>
      </c>
      <c r="W21" s="20" t="s">
        <v>719</v>
      </c>
      <c r="X21" s="20">
        <v>21</v>
      </c>
      <c r="Y21" s="22">
        <v>2.84</v>
      </c>
      <c r="Z21" s="22">
        <v>2.84</v>
      </c>
      <c r="AA21" s="22">
        <v>3.02</v>
      </c>
      <c r="AB21" s="22">
        <v>3.02</v>
      </c>
      <c r="AC21" s="23">
        <v>3</v>
      </c>
      <c r="AD21" s="23" t="s">
        <v>198</v>
      </c>
      <c r="AE21" s="23">
        <v>1</v>
      </c>
      <c r="AF21" s="25" t="s">
        <v>199</v>
      </c>
      <c r="AG21" s="25" t="s">
        <v>359</v>
      </c>
      <c r="AH21" s="25" t="s">
        <v>360</v>
      </c>
      <c r="AI21" s="25" t="s">
        <v>606</v>
      </c>
      <c r="AJ21" s="16">
        <v>3.2</v>
      </c>
      <c r="AK21" s="16">
        <v>3.8</v>
      </c>
      <c r="AL21" s="23">
        <v>2</v>
      </c>
      <c r="AM21" s="23">
        <v>0</v>
      </c>
      <c r="AN21" s="23">
        <v>0</v>
      </c>
      <c r="AO21" s="20"/>
      <c r="AP21" s="20">
        <v>0</v>
      </c>
      <c r="AQ21" s="20">
        <v>1</v>
      </c>
      <c r="AR21" s="20">
        <v>1</v>
      </c>
      <c r="AS21" s="20">
        <v>0</v>
      </c>
      <c r="AT21" s="15" t="s">
        <v>720</v>
      </c>
      <c r="AU21" s="27">
        <v>40909</v>
      </c>
      <c r="AV21" s="47">
        <v>41142</v>
      </c>
      <c r="AW21" s="29" t="s">
        <v>721</v>
      </c>
      <c r="AX21" s="30">
        <v>3</v>
      </c>
      <c r="AY21" s="30" t="s">
        <v>722</v>
      </c>
      <c r="AZ21" s="30">
        <v>96</v>
      </c>
      <c r="BA21" s="30" t="s">
        <v>587</v>
      </c>
      <c r="BB21" s="33"/>
      <c r="BC21" s="33"/>
      <c r="BD21" s="32" t="s">
        <v>397</v>
      </c>
      <c r="BE21" s="32" t="s">
        <v>235</v>
      </c>
      <c r="BF21" s="29" t="s">
        <v>723</v>
      </c>
      <c r="BG21" s="30" t="s">
        <v>724</v>
      </c>
      <c r="BH21" s="33"/>
      <c r="BI21" s="30">
        <v>78</v>
      </c>
      <c r="BJ21" s="30">
        <v>102</v>
      </c>
      <c r="BK21" s="30">
        <v>126</v>
      </c>
      <c r="BL21" s="30" t="s">
        <v>240</v>
      </c>
      <c r="BM21" s="30">
        <v>102</v>
      </c>
      <c r="BN21" s="30">
        <v>0.9</v>
      </c>
      <c r="BO21" s="30">
        <v>1</v>
      </c>
      <c r="BP21" s="29" t="s">
        <v>725</v>
      </c>
      <c r="BQ21" s="29" t="s">
        <v>726</v>
      </c>
      <c r="BR21" s="30">
        <v>108</v>
      </c>
      <c r="BS21" s="30">
        <v>0.84</v>
      </c>
      <c r="BT21" s="30" t="s">
        <v>244</v>
      </c>
      <c r="BU21" s="33"/>
      <c r="BV21" s="32" t="s">
        <v>397</v>
      </c>
      <c r="BW21" s="32" t="s">
        <v>235</v>
      </c>
      <c r="BX21" s="30" t="s">
        <v>245</v>
      </c>
      <c r="BY21" s="30">
        <v>0.92</v>
      </c>
      <c r="BZ21" s="30" t="s">
        <v>727</v>
      </c>
      <c r="CA21" s="29" t="s">
        <v>725</v>
      </c>
      <c r="CB21" s="35"/>
      <c r="CC21" s="20">
        <v>1</v>
      </c>
      <c r="CD21" s="81" t="s">
        <v>728</v>
      </c>
      <c r="CE21" s="37" t="s">
        <v>262</v>
      </c>
      <c r="CF21" s="38">
        <v>2013</v>
      </c>
      <c r="CG21" s="37" t="s">
        <v>432</v>
      </c>
      <c r="CH21" s="37" t="s">
        <v>433</v>
      </c>
      <c r="CI21" s="37" t="s">
        <v>267</v>
      </c>
      <c r="CJ21" s="39">
        <v>12</v>
      </c>
      <c r="CK21" s="39">
        <v>9</v>
      </c>
      <c r="CL21" s="39">
        <v>292</v>
      </c>
      <c r="CM21" s="37" t="s">
        <v>272</v>
      </c>
      <c r="CN21" s="37" t="s">
        <v>407</v>
      </c>
      <c r="CO21" s="37" t="s">
        <v>330</v>
      </c>
      <c r="CP21" s="37" t="s">
        <v>729</v>
      </c>
      <c r="CQ21" s="37" t="s">
        <v>276</v>
      </c>
      <c r="CR21" s="37" t="s">
        <v>276</v>
      </c>
      <c r="CS21" s="37" t="s">
        <v>572</v>
      </c>
      <c r="CT21" s="37" t="s">
        <v>334</v>
      </c>
      <c r="CU21" s="37" t="s">
        <v>281</v>
      </c>
      <c r="CV21" s="39">
        <v>1</v>
      </c>
      <c r="CW21" s="37" t="s">
        <v>282</v>
      </c>
      <c r="CX21" s="37" t="s">
        <v>198</v>
      </c>
      <c r="CY21" s="40">
        <v>96</v>
      </c>
      <c r="CZ21" s="41" t="s">
        <v>284</v>
      </c>
      <c r="DA21" s="41" t="s">
        <v>287</v>
      </c>
      <c r="DB21" s="42">
        <v>1</v>
      </c>
      <c r="DC21" s="42">
        <v>94</v>
      </c>
      <c r="DD21" s="42">
        <v>4.97</v>
      </c>
      <c r="DE21" s="41" t="s">
        <v>336</v>
      </c>
      <c r="DF21" s="42">
        <v>0.05</v>
      </c>
      <c r="DG21" s="20">
        <v>2.8172412000000001E-2</v>
      </c>
      <c r="DH21" s="20">
        <v>2.8172412000000001E-2</v>
      </c>
      <c r="DI21" s="20"/>
      <c r="DJ21" s="20">
        <v>0.224092029190534</v>
      </c>
      <c r="DK21" s="95">
        <v>108</v>
      </c>
      <c r="DL21" s="125" t="s">
        <v>284</v>
      </c>
      <c r="DM21" s="125" t="s">
        <v>287</v>
      </c>
      <c r="DN21" s="95">
        <v>1</v>
      </c>
      <c r="DO21" s="95">
        <v>106</v>
      </c>
      <c r="DP21" s="95">
        <v>0.04</v>
      </c>
      <c r="DQ21" s="125" t="s">
        <v>287</v>
      </c>
      <c r="DR21" s="95">
        <v>0.84</v>
      </c>
      <c r="DS21" s="90">
        <v>0.84186377499999998</v>
      </c>
      <c r="DT21" s="90">
        <v>0.84186377499999998</v>
      </c>
      <c r="DU21" s="90"/>
      <c r="DV21" s="90">
        <v>1.9422053000000002E-2</v>
      </c>
      <c r="DW21" s="148"/>
      <c r="DX21" s="29" t="s">
        <v>397</v>
      </c>
      <c r="DY21" s="29" t="s">
        <v>397</v>
      </c>
      <c r="EA21" s="163">
        <f t="shared" si="0"/>
        <v>1</v>
      </c>
      <c r="EB21" s="163">
        <f t="shared" si="1"/>
        <v>0</v>
      </c>
      <c r="EC21" s="147">
        <f t="shared" si="2"/>
        <v>1</v>
      </c>
      <c r="ED21" s="172">
        <f t="shared" si="3"/>
        <v>94</v>
      </c>
      <c r="EE21" s="172">
        <f t="shared" si="4"/>
        <v>106</v>
      </c>
    </row>
    <row r="22" spans="1:135" ht="21" customHeight="1" x14ac:dyDescent="0.2">
      <c r="A22" s="14">
        <v>21</v>
      </c>
      <c r="B22" s="29" t="s">
        <v>730</v>
      </c>
      <c r="C22" s="29" t="s">
        <v>731</v>
      </c>
      <c r="D22" s="43" t="s">
        <v>168</v>
      </c>
      <c r="E22" s="43">
        <v>34</v>
      </c>
      <c r="F22" s="43">
        <v>2</v>
      </c>
      <c r="G22" s="43" t="s">
        <v>732</v>
      </c>
      <c r="H22" s="75"/>
      <c r="I22" s="75" t="s">
        <v>733</v>
      </c>
      <c r="J22" s="44">
        <v>2</v>
      </c>
      <c r="K22" s="44"/>
      <c r="L22" s="44" t="s">
        <v>734</v>
      </c>
      <c r="M22" s="44"/>
      <c r="N22" s="44"/>
      <c r="O22" s="44"/>
      <c r="P22" s="44"/>
      <c r="Q22" s="44"/>
      <c r="R22" s="44"/>
      <c r="S22" s="44"/>
      <c r="T22" s="44"/>
      <c r="U22" s="44"/>
      <c r="V22" s="44"/>
      <c r="W22" s="44"/>
      <c r="X22" s="44">
        <v>10</v>
      </c>
      <c r="Y22" s="44"/>
      <c r="Z22" s="44"/>
      <c r="AA22" s="44"/>
      <c r="AB22" s="44"/>
      <c r="AC22" s="44"/>
      <c r="AD22" s="44"/>
      <c r="AE22" s="44"/>
      <c r="AF22" s="44"/>
      <c r="AG22" s="44"/>
      <c r="AH22" s="44"/>
      <c r="AI22" s="44"/>
      <c r="AJ22" s="44"/>
      <c r="AK22" s="44"/>
      <c r="AL22" s="44"/>
      <c r="AM22" s="44"/>
      <c r="AN22" s="44"/>
      <c r="AO22" s="44"/>
      <c r="AP22" s="44">
        <v>0</v>
      </c>
      <c r="AQ22" s="44">
        <v>0</v>
      </c>
      <c r="AR22" s="44">
        <v>0</v>
      </c>
      <c r="AS22" s="44">
        <v>0</v>
      </c>
      <c r="AU22" s="79"/>
      <c r="AW22" s="7" t="s">
        <v>311</v>
      </c>
      <c r="AX22" s="44">
        <v>4</v>
      </c>
      <c r="AY22" s="44" t="s">
        <v>735</v>
      </c>
      <c r="AZ22" s="44">
        <v>12</v>
      </c>
      <c r="BA22" s="44" t="s">
        <v>587</v>
      </c>
      <c r="BD22" s="7" t="s">
        <v>736</v>
      </c>
      <c r="BE22" s="7" t="s">
        <v>235</v>
      </c>
      <c r="BF22" s="7" t="s">
        <v>737</v>
      </c>
      <c r="BG22" s="44" t="s">
        <v>738</v>
      </c>
      <c r="BI22" s="45"/>
      <c r="BJ22" s="45"/>
      <c r="BK22" s="45"/>
      <c r="BL22" s="45"/>
      <c r="BM22" s="45"/>
      <c r="BN22" s="45"/>
      <c r="BO22" s="45"/>
      <c r="CC22" s="45"/>
      <c r="CE22" s="67"/>
      <c r="CF22" s="67"/>
      <c r="CG22" s="67"/>
      <c r="CH22" s="67"/>
      <c r="CI22" s="67"/>
      <c r="CJ22" s="68"/>
      <c r="CK22" s="68"/>
      <c r="CL22" s="68"/>
      <c r="CM22" s="67"/>
      <c r="CN22" s="67"/>
      <c r="CO22" s="67"/>
      <c r="CP22" s="67"/>
      <c r="CQ22" s="67"/>
      <c r="CR22" s="67"/>
      <c r="CS22" s="67"/>
      <c r="CT22" s="67"/>
      <c r="CU22" s="67"/>
      <c r="CV22" s="68"/>
      <c r="CW22" s="67"/>
      <c r="CX22" s="67"/>
      <c r="CY22" s="14">
        <v>12</v>
      </c>
      <c r="CZ22" s="41" t="s">
        <v>739</v>
      </c>
      <c r="DA22" s="41" t="s">
        <v>287</v>
      </c>
      <c r="DB22" s="64"/>
      <c r="DC22" s="53"/>
      <c r="DD22" s="42">
        <v>-6.4299999999999996E-2</v>
      </c>
      <c r="DE22" s="41" t="s">
        <v>336</v>
      </c>
      <c r="DF22" s="42">
        <v>0.05</v>
      </c>
      <c r="DG22" s="44" t="s">
        <v>512</v>
      </c>
      <c r="DH22" s="44" t="s">
        <v>512</v>
      </c>
      <c r="DI22" s="44"/>
      <c r="DJ22" s="44" t="s">
        <v>512</v>
      </c>
      <c r="DK22" s="95"/>
      <c r="DL22" s="125"/>
      <c r="DM22" s="64"/>
      <c r="DN22" s="64"/>
      <c r="DO22" s="64"/>
      <c r="DP22" s="64"/>
      <c r="DQ22" s="64"/>
      <c r="DR22" s="64"/>
      <c r="DS22" s="90"/>
      <c r="DT22" s="90"/>
      <c r="DU22" s="90"/>
      <c r="DV22" s="90"/>
      <c r="DW22" s="148"/>
      <c r="DX22" s="44"/>
      <c r="DY22" s="44"/>
      <c r="EC22" s="147"/>
      <c r="ED22" s="172"/>
      <c r="EE22" s="172"/>
    </row>
    <row r="23" spans="1:135" ht="21" customHeight="1" x14ac:dyDescent="0.2">
      <c r="A23" s="14">
        <v>22</v>
      </c>
      <c r="B23" s="15" t="s">
        <v>740</v>
      </c>
      <c r="C23" s="15" t="s">
        <v>741</v>
      </c>
      <c r="D23" s="16" t="s">
        <v>168</v>
      </c>
      <c r="E23" s="16">
        <v>34</v>
      </c>
      <c r="F23" s="16">
        <v>2</v>
      </c>
      <c r="G23" s="16" t="s">
        <v>742</v>
      </c>
      <c r="H23" s="71" t="s">
        <v>743</v>
      </c>
      <c r="I23" s="72" t="s">
        <v>744</v>
      </c>
      <c r="J23" s="20">
        <v>7</v>
      </c>
      <c r="K23" s="20">
        <v>1</v>
      </c>
      <c r="L23" s="20" t="s">
        <v>745</v>
      </c>
      <c r="M23" s="21">
        <v>2307</v>
      </c>
      <c r="N23" s="20" t="s">
        <v>746</v>
      </c>
      <c r="O23" s="20" t="s">
        <v>747</v>
      </c>
      <c r="P23" s="44">
        <v>14579</v>
      </c>
      <c r="Q23" s="20" t="s">
        <v>746</v>
      </c>
      <c r="R23" s="20" t="s">
        <v>748</v>
      </c>
      <c r="S23" s="44">
        <v>91</v>
      </c>
      <c r="T23" s="20" t="s">
        <v>749</v>
      </c>
      <c r="U23" s="20" t="s">
        <v>748</v>
      </c>
      <c r="V23" s="44">
        <v>91</v>
      </c>
      <c r="W23" s="20" t="s">
        <v>749</v>
      </c>
      <c r="X23" s="20">
        <v>176</v>
      </c>
      <c r="Y23" s="22">
        <v>2.6</v>
      </c>
      <c r="Z23" s="22">
        <v>2.6</v>
      </c>
      <c r="AA23" s="22">
        <v>4.0999999999999996</v>
      </c>
      <c r="AB23" s="22">
        <v>4.0999999999999996</v>
      </c>
      <c r="AC23" s="23">
        <v>3</v>
      </c>
      <c r="AD23" s="23" t="s">
        <v>198</v>
      </c>
      <c r="AE23" s="23">
        <v>2</v>
      </c>
      <c r="AF23" s="25" t="s">
        <v>199</v>
      </c>
      <c r="AG23" s="25" t="s">
        <v>203</v>
      </c>
      <c r="AH23" s="25" t="s">
        <v>206</v>
      </c>
      <c r="AI23" s="25" t="s">
        <v>475</v>
      </c>
      <c r="AJ23" s="16">
        <v>2.75</v>
      </c>
      <c r="AK23" s="16">
        <v>3.75</v>
      </c>
      <c r="AL23" s="23">
        <v>1</v>
      </c>
      <c r="AM23" s="23">
        <v>1</v>
      </c>
      <c r="AN23" s="23">
        <v>0</v>
      </c>
      <c r="AO23" s="20"/>
      <c r="AP23" s="20">
        <v>0</v>
      </c>
      <c r="AQ23" s="20">
        <v>3</v>
      </c>
      <c r="AR23" s="20">
        <v>1</v>
      </c>
      <c r="AS23" s="20">
        <v>0</v>
      </c>
      <c r="AT23" s="15" t="s">
        <v>750</v>
      </c>
      <c r="AU23" s="27">
        <v>41879</v>
      </c>
      <c r="AV23" s="28">
        <v>41968</v>
      </c>
      <c r="AW23" s="29" t="s">
        <v>223</v>
      </c>
      <c r="AX23" s="30">
        <v>3</v>
      </c>
      <c r="AY23" s="30" t="s">
        <v>751</v>
      </c>
      <c r="AZ23" s="30">
        <v>18</v>
      </c>
      <c r="BA23" s="30">
        <v>2E-3</v>
      </c>
      <c r="BB23" s="33"/>
      <c r="BC23" s="33"/>
      <c r="BD23" s="32" t="s">
        <v>233</v>
      </c>
      <c r="BE23" s="32" t="s">
        <v>235</v>
      </c>
      <c r="BF23" s="29" t="s">
        <v>752</v>
      </c>
      <c r="BG23" s="30" t="s">
        <v>753</v>
      </c>
      <c r="BH23" s="33"/>
      <c r="BI23" s="30">
        <v>18</v>
      </c>
      <c r="BJ23" s="30">
        <v>24</v>
      </c>
      <c r="BK23" s="30">
        <v>28</v>
      </c>
      <c r="BL23" s="30" t="s">
        <v>240</v>
      </c>
      <c r="BM23" s="30">
        <v>38</v>
      </c>
      <c r="BN23" s="30">
        <v>0.99</v>
      </c>
      <c r="BO23" s="30">
        <v>1</v>
      </c>
      <c r="BP23" s="29" t="s">
        <v>754</v>
      </c>
      <c r="BQ23" s="29" t="s">
        <v>755</v>
      </c>
      <c r="BR23" s="30">
        <v>32</v>
      </c>
      <c r="BS23" s="30">
        <v>0.72</v>
      </c>
      <c r="BT23" s="30" t="s">
        <v>244</v>
      </c>
      <c r="BU23" s="31"/>
      <c r="BV23" s="32" t="s">
        <v>233</v>
      </c>
      <c r="BW23" s="32" t="s">
        <v>235</v>
      </c>
      <c r="BX23" s="30" t="s">
        <v>245</v>
      </c>
      <c r="BY23" s="30">
        <v>0.97</v>
      </c>
      <c r="BZ23" s="30" t="s">
        <v>756</v>
      </c>
      <c r="CA23" s="29" t="s">
        <v>651</v>
      </c>
      <c r="CB23" s="82"/>
      <c r="CC23" s="20">
        <v>1</v>
      </c>
      <c r="CD23" s="36" t="s">
        <v>757</v>
      </c>
      <c r="CE23" s="37" t="s">
        <v>262</v>
      </c>
      <c r="CF23" s="38">
        <v>2012</v>
      </c>
      <c r="CG23" s="37" t="s">
        <v>432</v>
      </c>
      <c r="CH23" s="37" t="s">
        <v>758</v>
      </c>
      <c r="CI23" s="37" t="s">
        <v>433</v>
      </c>
      <c r="CJ23" s="39">
        <v>14</v>
      </c>
      <c r="CK23" s="39">
        <v>11</v>
      </c>
      <c r="CL23" s="39">
        <v>102</v>
      </c>
      <c r="CM23" s="37" t="s">
        <v>272</v>
      </c>
      <c r="CN23" s="37" t="s">
        <v>407</v>
      </c>
      <c r="CO23" s="37" t="s">
        <v>328</v>
      </c>
      <c r="CP23" s="37" t="s">
        <v>759</v>
      </c>
      <c r="CQ23" s="37" t="s">
        <v>276</v>
      </c>
      <c r="CR23" s="37" t="s">
        <v>277</v>
      </c>
      <c r="CS23" s="37" t="s">
        <v>681</v>
      </c>
      <c r="CT23" s="37" t="s">
        <v>409</v>
      </c>
      <c r="CU23" s="37" t="s">
        <v>281</v>
      </c>
      <c r="CV23" s="39">
        <v>1</v>
      </c>
      <c r="CW23" s="37" t="s">
        <v>282</v>
      </c>
      <c r="CX23" s="37" t="s">
        <v>411</v>
      </c>
      <c r="CY23" s="40">
        <v>18</v>
      </c>
      <c r="CZ23" s="41" t="s">
        <v>284</v>
      </c>
      <c r="DA23" s="41" t="s">
        <v>287</v>
      </c>
      <c r="DB23" s="42">
        <v>3</v>
      </c>
      <c r="DC23" s="42">
        <v>93</v>
      </c>
      <c r="DD23" s="42">
        <v>5.23</v>
      </c>
      <c r="DE23" s="41" t="s">
        <v>287</v>
      </c>
      <c r="DF23" s="42">
        <v>2E-3</v>
      </c>
      <c r="DG23" s="20">
        <v>2.2180009999999998E-3</v>
      </c>
      <c r="DH23" s="20">
        <v>2.2180009999999998E-3</v>
      </c>
      <c r="DI23" s="20"/>
      <c r="DJ23" s="20">
        <v>0.21935929923783101</v>
      </c>
      <c r="DK23" s="95">
        <v>32</v>
      </c>
      <c r="DL23" s="125" t="s">
        <v>284</v>
      </c>
      <c r="DM23" s="125" t="s">
        <v>287</v>
      </c>
      <c r="DN23" s="95">
        <v>2.33</v>
      </c>
      <c r="DO23" s="95">
        <v>90</v>
      </c>
      <c r="DP23" s="95">
        <v>0.38</v>
      </c>
      <c r="DQ23" s="125" t="s">
        <v>287</v>
      </c>
      <c r="DR23" s="95">
        <v>0.72</v>
      </c>
      <c r="DS23" s="90">
        <v>0.71661794599999995</v>
      </c>
      <c r="DT23" s="90">
        <v>0.71661794599999995</v>
      </c>
      <c r="DU23" s="90"/>
      <c r="DV23" s="90">
        <v>6.4661344999999995E-2</v>
      </c>
      <c r="DW23" s="148"/>
      <c r="DX23" s="29" t="s">
        <v>291</v>
      </c>
      <c r="DY23" s="29" t="s">
        <v>760</v>
      </c>
      <c r="EA23" s="163">
        <f t="shared" si="0"/>
        <v>1</v>
      </c>
      <c r="EB23" s="163">
        <f t="shared" si="1"/>
        <v>0</v>
      </c>
      <c r="EC23" s="147">
        <f t="shared" si="2"/>
        <v>1</v>
      </c>
      <c r="ED23" s="172">
        <f t="shared" si="3"/>
        <v>93</v>
      </c>
      <c r="EE23" s="172">
        <f t="shared" si="4"/>
        <v>90</v>
      </c>
    </row>
    <row r="24" spans="1:135" ht="21" customHeight="1" x14ac:dyDescent="0.2">
      <c r="A24" s="14">
        <v>23</v>
      </c>
      <c r="B24" s="29" t="s">
        <v>740</v>
      </c>
      <c r="C24" s="29" t="s">
        <v>741</v>
      </c>
      <c r="D24" s="43" t="s">
        <v>168</v>
      </c>
      <c r="E24" s="43">
        <v>34</v>
      </c>
      <c r="F24" s="43">
        <v>2</v>
      </c>
      <c r="G24" s="43" t="s">
        <v>742</v>
      </c>
      <c r="H24" s="75"/>
      <c r="I24" s="75" t="s">
        <v>744</v>
      </c>
      <c r="J24" s="44">
        <v>7</v>
      </c>
      <c r="K24" s="44"/>
      <c r="L24" s="44" t="s">
        <v>745</v>
      </c>
      <c r="M24" s="21">
        <v>2307</v>
      </c>
      <c r="T24" s="45"/>
      <c r="W24" s="45"/>
      <c r="X24" s="44">
        <v>176</v>
      </c>
      <c r="Y24" s="44"/>
      <c r="Z24" s="44"/>
      <c r="AA24" s="44"/>
      <c r="AB24" s="44"/>
      <c r="AC24" s="44"/>
      <c r="AD24" s="44"/>
      <c r="AE24" s="44"/>
      <c r="AF24" s="44"/>
      <c r="AG24" s="44"/>
      <c r="AH24" s="44"/>
      <c r="AI24" s="44"/>
      <c r="AJ24" s="44"/>
      <c r="AK24" s="44"/>
      <c r="AL24" s="44"/>
      <c r="AM24" s="44"/>
      <c r="AN24" s="44"/>
      <c r="AO24" s="44"/>
      <c r="AP24" s="44">
        <v>0</v>
      </c>
      <c r="AQ24" s="44">
        <v>2</v>
      </c>
      <c r="AR24" s="44">
        <v>0</v>
      </c>
      <c r="AS24" s="44">
        <v>1</v>
      </c>
      <c r="AT24" s="29"/>
      <c r="AU24" s="76"/>
      <c r="AW24" s="29"/>
      <c r="AX24" s="30"/>
      <c r="AY24" s="30"/>
      <c r="AZ24" s="30"/>
      <c r="BA24" s="30"/>
      <c r="BB24" s="33"/>
      <c r="BC24" s="33"/>
      <c r="BD24" s="29"/>
      <c r="BE24" s="29"/>
      <c r="BF24" s="29"/>
      <c r="BG24" s="30"/>
      <c r="BH24" s="33"/>
      <c r="BI24" s="30"/>
      <c r="BJ24" s="30"/>
      <c r="BK24" s="30"/>
      <c r="BL24" s="45"/>
      <c r="BM24" s="45"/>
      <c r="BN24" s="45"/>
      <c r="BO24" s="45"/>
      <c r="CC24" s="45"/>
      <c r="CE24" s="67"/>
      <c r="CF24" s="67"/>
      <c r="CG24" s="67"/>
      <c r="CH24" s="67"/>
      <c r="CI24" s="67"/>
      <c r="CJ24" s="68"/>
      <c r="CK24" s="68"/>
      <c r="CL24" s="68"/>
      <c r="CM24" s="67"/>
      <c r="CN24" s="67"/>
      <c r="CO24" s="67"/>
      <c r="CP24" s="67"/>
      <c r="CQ24" s="67"/>
      <c r="CR24" s="67"/>
      <c r="CS24" s="67"/>
      <c r="CT24" s="67"/>
      <c r="CU24" s="67"/>
      <c r="CV24" s="68"/>
      <c r="CW24" s="67"/>
      <c r="CX24" s="67"/>
      <c r="CY24" s="53"/>
      <c r="CZ24" s="53"/>
      <c r="DA24" s="53"/>
      <c r="DB24" s="53"/>
      <c r="DC24" s="53"/>
      <c r="DD24" s="53"/>
      <c r="DE24" s="53"/>
      <c r="DF24" s="53"/>
      <c r="DG24" s="44" t="s">
        <v>512</v>
      </c>
      <c r="DH24" s="44" t="s">
        <v>512</v>
      </c>
      <c r="DI24" s="44"/>
      <c r="DJ24" s="44" t="s">
        <v>512</v>
      </c>
      <c r="DK24" s="95"/>
      <c r="DL24" s="125"/>
      <c r="DM24" s="125"/>
      <c r="DN24" s="125"/>
      <c r="DO24" s="125"/>
      <c r="DP24" s="125"/>
      <c r="DQ24" s="125"/>
      <c r="DR24" s="125"/>
      <c r="DS24" s="90"/>
      <c r="DT24" s="90"/>
      <c r="DU24" s="90"/>
      <c r="DV24" s="90"/>
      <c r="DW24" s="148"/>
      <c r="DX24" s="44"/>
      <c r="DY24" s="44"/>
      <c r="EC24" s="147"/>
      <c r="ED24" s="172"/>
      <c r="EE24" s="172"/>
    </row>
    <row r="25" spans="1:135" ht="21" customHeight="1" x14ac:dyDescent="0.2">
      <c r="A25" s="14">
        <v>24</v>
      </c>
      <c r="B25" s="15" t="s">
        <v>761</v>
      </c>
      <c r="C25" s="15" t="s">
        <v>762</v>
      </c>
      <c r="D25" s="16" t="s">
        <v>168</v>
      </c>
      <c r="E25" s="16">
        <v>34</v>
      </c>
      <c r="F25" s="16">
        <v>2</v>
      </c>
      <c r="G25" s="16" t="s">
        <v>763</v>
      </c>
      <c r="H25" s="71" t="s">
        <v>764</v>
      </c>
      <c r="I25" s="72" t="s">
        <v>765</v>
      </c>
      <c r="J25" s="20">
        <v>3</v>
      </c>
      <c r="K25" s="20">
        <v>3</v>
      </c>
      <c r="L25" s="20" t="s">
        <v>766</v>
      </c>
      <c r="M25" s="21">
        <v>5489</v>
      </c>
      <c r="N25" s="20" t="s">
        <v>767</v>
      </c>
      <c r="O25" s="20" t="s">
        <v>766</v>
      </c>
      <c r="P25" s="21">
        <v>5489</v>
      </c>
      <c r="Q25" s="20" t="s">
        <v>767</v>
      </c>
      <c r="R25" s="20" t="s">
        <v>768</v>
      </c>
      <c r="S25" s="21">
        <v>0</v>
      </c>
      <c r="T25" s="20" t="s">
        <v>769</v>
      </c>
      <c r="U25" s="20" t="s">
        <v>770</v>
      </c>
      <c r="V25" s="21">
        <v>0</v>
      </c>
      <c r="W25" s="20" t="s">
        <v>769</v>
      </c>
      <c r="X25" s="20">
        <v>50</v>
      </c>
      <c r="Y25" s="22">
        <v>4.04</v>
      </c>
      <c r="Z25" s="22">
        <v>4.04</v>
      </c>
      <c r="AA25" s="22">
        <v>2.5299999999999998</v>
      </c>
      <c r="AB25" s="22">
        <v>2.5299999999999998</v>
      </c>
      <c r="AC25" s="23">
        <v>2</v>
      </c>
      <c r="AD25" s="23" t="s">
        <v>198</v>
      </c>
      <c r="AE25" s="23">
        <v>1</v>
      </c>
      <c r="AF25" s="25" t="s">
        <v>199</v>
      </c>
      <c r="AG25" s="25" t="s">
        <v>308</v>
      </c>
      <c r="AH25" s="25" t="s">
        <v>206</v>
      </c>
      <c r="AI25" s="25" t="s">
        <v>309</v>
      </c>
      <c r="AJ25" s="16">
        <v>4.5</v>
      </c>
      <c r="AK25" s="16">
        <v>2.75</v>
      </c>
      <c r="AL25" s="23">
        <v>1</v>
      </c>
      <c r="AM25" s="23">
        <v>1</v>
      </c>
      <c r="AN25" s="23">
        <v>1</v>
      </c>
      <c r="AO25" s="23">
        <v>1</v>
      </c>
      <c r="AP25" s="20">
        <v>0</v>
      </c>
      <c r="AQ25" s="20">
        <v>1</v>
      </c>
      <c r="AR25" s="20">
        <v>1</v>
      </c>
      <c r="AS25" s="20">
        <v>0</v>
      </c>
      <c r="AT25" s="15" t="s">
        <v>771</v>
      </c>
      <c r="AU25" s="27">
        <v>41505</v>
      </c>
      <c r="AV25" s="28">
        <v>42027</v>
      </c>
      <c r="AW25" s="29" t="s">
        <v>771</v>
      </c>
      <c r="AX25" s="30">
        <v>1</v>
      </c>
      <c r="AY25" s="30" t="s">
        <v>772</v>
      </c>
      <c r="AZ25" s="30">
        <v>154</v>
      </c>
      <c r="BA25" s="30" t="s">
        <v>503</v>
      </c>
      <c r="BB25" s="33"/>
      <c r="BC25" s="33"/>
      <c r="BD25" s="32" t="s">
        <v>233</v>
      </c>
      <c r="BE25" s="32" t="s">
        <v>235</v>
      </c>
      <c r="BF25" s="29" t="s">
        <v>773</v>
      </c>
      <c r="BG25" s="30" t="s">
        <v>281</v>
      </c>
      <c r="BH25" s="33"/>
      <c r="BI25" s="30">
        <v>55</v>
      </c>
      <c r="BJ25" s="30">
        <v>72</v>
      </c>
      <c r="BK25" s="30">
        <v>89</v>
      </c>
      <c r="BL25" s="30" t="s">
        <v>240</v>
      </c>
      <c r="BM25" s="30">
        <v>86</v>
      </c>
      <c r="BN25" s="30">
        <v>0.95</v>
      </c>
      <c r="BO25" s="30">
        <v>1</v>
      </c>
      <c r="BP25" s="29" t="s">
        <v>774</v>
      </c>
      <c r="BQ25" s="29" t="s">
        <v>775</v>
      </c>
      <c r="BR25" s="30">
        <v>49</v>
      </c>
      <c r="BS25" s="30">
        <v>4.4999999999999998E-2</v>
      </c>
      <c r="BT25" s="30" t="s">
        <v>244</v>
      </c>
      <c r="BU25" s="33"/>
      <c r="BV25" s="32" t="s">
        <v>233</v>
      </c>
      <c r="BW25" s="32" t="s">
        <v>235</v>
      </c>
      <c r="BX25" s="30" t="s">
        <v>456</v>
      </c>
      <c r="BY25" s="30">
        <v>0.76</v>
      </c>
      <c r="BZ25" s="30" t="s">
        <v>776</v>
      </c>
      <c r="CA25" s="29" t="s">
        <v>427</v>
      </c>
      <c r="CB25" s="29" t="s">
        <v>777</v>
      </c>
      <c r="CC25" s="20">
        <v>1</v>
      </c>
      <c r="CD25" s="46" t="s">
        <v>778</v>
      </c>
      <c r="CE25" s="37" t="s">
        <v>262</v>
      </c>
      <c r="CF25" s="38">
        <v>2014</v>
      </c>
      <c r="CG25" s="37" t="s">
        <v>325</v>
      </c>
      <c r="CH25" s="37" t="s">
        <v>267</v>
      </c>
      <c r="CI25" s="37" t="s">
        <v>267</v>
      </c>
      <c r="CJ25" s="39">
        <v>17</v>
      </c>
      <c r="CK25" s="39">
        <v>17</v>
      </c>
      <c r="CL25" s="21">
        <v>0</v>
      </c>
      <c r="CM25" s="37" t="s">
        <v>272</v>
      </c>
      <c r="CN25" s="37" t="s">
        <v>407</v>
      </c>
      <c r="CO25" s="37" t="s">
        <v>330</v>
      </c>
      <c r="CP25" s="37" t="s">
        <v>779</v>
      </c>
      <c r="CQ25" s="37" t="s">
        <v>328</v>
      </c>
      <c r="CR25" s="37" t="s">
        <v>330</v>
      </c>
      <c r="CS25" s="37" t="s">
        <v>681</v>
      </c>
      <c r="CT25" s="37" t="s">
        <v>654</v>
      </c>
      <c r="CU25" s="37" t="s">
        <v>281</v>
      </c>
      <c r="CV25" s="39">
        <v>1</v>
      </c>
      <c r="CW25" s="37" t="s">
        <v>282</v>
      </c>
      <c r="CX25" s="37" t="s">
        <v>198</v>
      </c>
      <c r="CY25" s="40">
        <v>154</v>
      </c>
      <c r="CZ25" s="41" t="s">
        <v>284</v>
      </c>
      <c r="DA25" s="41" t="s">
        <v>287</v>
      </c>
      <c r="DB25" s="42">
        <v>1</v>
      </c>
      <c r="DC25" s="42">
        <v>152</v>
      </c>
      <c r="DD25" s="42">
        <v>23.175999999999998</v>
      </c>
      <c r="DE25" s="41" t="s">
        <v>336</v>
      </c>
      <c r="DF25" s="42">
        <v>1E-3</v>
      </c>
      <c r="DG25" s="57">
        <v>3.54E-6</v>
      </c>
      <c r="DH25" s="57">
        <v>3.54E-6</v>
      </c>
      <c r="DI25" s="20"/>
      <c r="DJ25" s="20">
        <v>0.36373235830592099</v>
      </c>
      <c r="DK25" s="95">
        <v>49</v>
      </c>
      <c r="DL25" s="125" t="s">
        <v>284</v>
      </c>
      <c r="DM25" s="125" t="s">
        <v>287</v>
      </c>
      <c r="DN25" s="95">
        <v>1</v>
      </c>
      <c r="DO25" s="95">
        <v>48</v>
      </c>
      <c r="DP25" s="95">
        <v>4.22</v>
      </c>
      <c r="DQ25" s="125" t="s">
        <v>287</v>
      </c>
      <c r="DR25" s="95">
        <v>4.4999999999999998E-2</v>
      </c>
      <c r="DS25" s="90">
        <v>4.5417099000000002E-2</v>
      </c>
      <c r="DT25" s="90">
        <v>4.5417099000000002E-2</v>
      </c>
      <c r="DU25" s="90"/>
      <c r="DV25" s="90">
        <v>0.28427442600000002</v>
      </c>
      <c r="DW25" s="148"/>
      <c r="DX25" s="29" t="s">
        <v>780</v>
      </c>
      <c r="DY25" s="29" t="s">
        <v>780</v>
      </c>
      <c r="EA25" s="163">
        <f t="shared" si="0"/>
        <v>1</v>
      </c>
      <c r="EB25" s="163">
        <f t="shared" si="1"/>
        <v>1</v>
      </c>
      <c r="EC25" s="147">
        <f t="shared" si="2"/>
        <v>1</v>
      </c>
      <c r="ED25" s="172">
        <f t="shared" si="3"/>
        <v>152</v>
      </c>
      <c r="EE25" s="172">
        <f t="shared" si="4"/>
        <v>48</v>
      </c>
    </row>
    <row r="26" spans="1:135" ht="21" customHeight="1" x14ac:dyDescent="0.2">
      <c r="A26" s="14">
        <v>25</v>
      </c>
      <c r="B26" s="15" t="s">
        <v>781</v>
      </c>
      <c r="C26" s="15" t="s">
        <v>782</v>
      </c>
      <c r="D26" s="16" t="s">
        <v>168</v>
      </c>
      <c r="E26" s="16">
        <v>34</v>
      </c>
      <c r="F26" s="16">
        <v>3</v>
      </c>
      <c r="G26" s="16" t="s">
        <v>783</v>
      </c>
      <c r="H26" s="71" t="s">
        <v>784</v>
      </c>
      <c r="I26" s="72" t="s">
        <v>785</v>
      </c>
      <c r="J26" s="20">
        <v>3</v>
      </c>
      <c r="K26" s="20">
        <v>3</v>
      </c>
      <c r="L26" s="20" t="s">
        <v>786</v>
      </c>
      <c r="M26" s="21">
        <v>170</v>
      </c>
      <c r="N26" s="20" t="s">
        <v>787</v>
      </c>
      <c r="O26" s="20" t="s">
        <v>788</v>
      </c>
      <c r="P26" s="21">
        <v>2809</v>
      </c>
      <c r="Q26" s="20" t="s">
        <v>787</v>
      </c>
      <c r="R26" s="20" t="s">
        <v>789</v>
      </c>
      <c r="S26" s="21">
        <v>0</v>
      </c>
      <c r="T26" s="20" t="s">
        <v>790</v>
      </c>
      <c r="U26" s="20" t="s">
        <v>789</v>
      </c>
      <c r="V26" s="21">
        <v>0</v>
      </c>
      <c r="W26" s="20" t="s">
        <v>790</v>
      </c>
      <c r="X26" s="20">
        <v>15</v>
      </c>
      <c r="Y26" s="22">
        <v>1.59</v>
      </c>
      <c r="Z26" s="22">
        <v>1.59</v>
      </c>
      <c r="AA26" s="22">
        <v>1.79</v>
      </c>
      <c r="AB26" s="22">
        <v>1.79</v>
      </c>
      <c r="AC26" s="23">
        <v>1</v>
      </c>
      <c r="AD26" s="23" t="s">
        <v>198</v>
      </c>
      <c r="AE26" s="23">
        <v>1</v>
      </c>
      <c r="AF26" s="25" t="s">
        <v>199</v>
      </c>
      <c r="AG26" s="25" t="s">
        <v>308</v>
      </c>
      <c r="AH26" s="25" t="s">
        <v>206</v>
      </c>
      <c r="AI26" s="25" t="s">
        <v>475</v>
      </c>
      <c r="AJ26" s="16">
        <v>2.33</v>
      </c>
      <c r="AK26" s="16">
        <v>2.33</v>
      </c>
      <c r="AL26" s="23">
        <v>0</v>
      </c>
      <c r="AM26" s="23"/>
      <c r="AN26" s="23">
        <v>0</v>
      </c>
      <c r="AO26" s="20"/>
      <c r="AP26" s="20">
        <v>0</v>
      </c>
      <c r="AQ26" s="20">
        <v>1</v>
      </c>
      <c r="AR26" s="20">
        <v>1</v>
      </c>
      <c r="AS26" s="20">
        <v>0</v>
      </c>
      <c r="AT26" s="15" t="s">
        <v>791</v>
      </c>
      <c r="AU26" s="27">
        <v>41831</v>
      </c>
      <c r="AV26" s="47">
        <v>42100</v>
      </c>
      <c r="AW26" s="15" t="s">
        <v>223</v>
      </c>
      <c r="AX26" s="16">
        <v>1</v>
      </c>
      <c r="AY26" s="16" t="s">
        <v>792</v>
      </c>
      <c r="AZ26" s="16">
        <v>24</v>
      </c>
      <c r="BA26" s="16" t="s">
        <v>503</v>
      </c>
      <c r="BB26" s="16"/>
      <c r="BC26" s="16">
        <v>2</v>
      </c>
      <c r="BD26" s="32" t="s">
        <v>397</v>
      </c>
      <c r="BE26" s="49" t="s">
        <v>314</v>
      </c>
      <c r="BF26" s="15" t="s">
        <v>793</v>
      </c>
      <c r="BG26" s="16" t="s">
        <v>794</v>
      </c>
      <c r="BH26" s="62"/>
      <c r="BI26" s="16" t="s">
        <v>281</v>
      </c>
      <c r="BJ26" s="16" t="s">
        <v>281</v>
      </c>
      <c r="BK26" s="16" t="s">
        <v>281</v>
      </c>
      <c r="BL26" s="16" t="s">
        <v>240</v>
      </c>
      <c r="BM26" s="16">
        <v>48</v>
      </c>
      <c r="BN26" s="16" t="s">
        <v>281</v>
      </c>
      <c r="BO26" s="16">
        <v>9</v>
      </c>
      <c r="BP26" s="15" t="s">
        <v>795</v>
      </c>
      <c r="BQ26" s="7" t="s">
        <v>796</v>
      </c>
      <c r="BR26" s="16">
        <v>64</v>
      </c>
      <c r="BS26" s="44">
        <v>2.1000000000000001E-2</v>
      </c>
      <c r="BT26" s="16" t="s">
        <v>244</v>
      </c>
      <c r="BU26" s="35"/>
      <c r="BV26" s="83" t="s">
        <v>797</v>
      </c>
      <c r="BW26" s="84" t="s">
        <v>314</v>
      </c>
      <c r="BX26" s="16" t="s">
        <v>456</v>
      </c>
      <c r="BY26" s="16" t="s">
        <v>281</v>
      </c>
      <c r="BZ26" s="30" t="s">
        <v>798</v>
      </c>
      <c r="CA26" s="35"/>
      <c r="CB26" s="35"/>
      <c r="CC26" s="20">
        <v>1</v>
      </c>
      <c r="CD26" s="35"/>
      <c r="CE26" s="37" t="s">
        <v>405</v>
      </c>
      <c r="CF26" s="38">
        <v>2013</v>
      </c>
      <c r="CG26" s="37" t="s">
        <v>406</v>
      </c>
      <c r="CH26" s="37" t="s">
        <v>433</v>
      </c>
      <c r="CI26" s="37" t="s">
        <v>433</v>
      </c>
      <c r="CJ26" s="39">
        <v>0</v>
      </c>
      <c r="CK26" s="39">
        <v>2</v>
      </c>
      <c r="CL26" s="39">
        <v>0</v>
      </c>
      <c r="CM26" s="37" t="s">
        <v>616</v>
      </c>
      <c r="CN26" s="37" t="s">
        <v>273</v>
      </c>
      <c r="CO26" s="37" t="s">
        <v>328</v>
      </c>
      <c r="CP26" s="85"/>
      <c r="CQ26" s="63" t="s">
        <v>328</v>
      </c>
      <c r="CR26" s="63" t="s">
        <v>330</v>
      </c>
      <c r="CS26" s="37" t="s">
        <v>572</v>
      </c>
      <c r="CT26" s="7" t="s">
        <v>462</v>
      </c>
      <c r="CU26" s="37" t="s">
        <v>281</v>
      </c>
      <c r="CV26" s="39">
        <v>1</v>
      </c>
      <c r="CW26" s="37" t="s">
        <v>282</v>
      </c>
      <c r="CX26" s="37" t="s">
        <v>573</v>
      </c>
      <c r="CY26" s="14">
        <v>24</v>
      </c>
      <c r="CZ26" s="41" t="s">
        <v>284</v>
      </c>
      <c r="DA26" s="41" t="s">
        <v>287</v>
      </c>
      <c r="DB26" s="42">
        <v>3</v>
      </c>
      <c r="DC26" s="42">
        <v>48</v>
      </c>
      <c r="DD26" s="42">
        <v>9.14</v>
      </c>
      <c r="DE26" s="41" t="s">
        <v>336</v>
      </c>
      <c r="DF26" s="42">
        <v>1E-3</v>
      </c>
      <c r="DG26" s="57">
        <v>6.8300000000000007E-5</v>
      </c>
      <c r="DH26" s="57">
        <v>6.8300000000000007E-5</v>
      </c>
      <c r="DI26" s="20"/>
      <c r="DJ26" s="20">
        <v>0.34812068853983102</v>
      </c>
      <c r="DK26" s="95">
        <v>64</v>
      </c>
      <c r="DL26" s="125" t="s">
        <v>464</v>
      </c>
      <c r="DM26" s="64" t="s">
        <v>287</v>
      </c>
      <c r="DN26" s="64">
        <v>1</v>
      </c>
      <c r="DO26" s="64">
        <v>58</v>
      </c>
      <c r="DP26" s="64">
        <v>2.371</v>
      </c>
      <c r="DQ26" s="64" t="s">
        <v>287</v>
      </c>
      <c r="DR26" s="64">
        <v>2.1000000000000001E-2</v>
      </c>
      <c r="DS26" s="148">
        <v>2.1082967000000001E-2</v>
      </c>
      <c r="DT26" s="148">
        <v>2.1082967000000001E-2</v>
      </c>
      <c r="DU26" s="90"/>
      <c r="DV26" s="148">
        <v>0.29725496699999998</v>
      </c>
      <c r="DW26" s="148"/>
      <c r="DX26" s="15" t="s">
        <v>291</v>
      </c>
      <c r="DY26" s="86"/>
      <c r="EA26" s="163">
        <f t="shared" si="0"/>
        <v>1</v>
      </c>
      <c r="EB26" s="163">
        <f t="shared" si="1"/>
        <v>1</v>
      </c>
      <c r="EC26" s="147">
        <f t="shared" si="2"/>
        <v>1</v>
      </c>
      <c r="ED26" s="172">
        <f t="shared" si="3"/>
        <v>48</v>
      </c>
      <c r="EE26" s="172">
        <f t="shared" si="4"/>
        <v>58</v>
      </c>
    </row>
    <row r="27" spans="1:135" ht="21" customHeight="1" x14ac:dyDescent="0.2">
      <c r="A27" s="14">
        <v>26</v>
      </c>
      <c r="B27" s="15" t="s">
        <v>799</v>
      </c>
      <c r="C27" s="15" t="s">
        <v>800</v>
      </c>
      <c r="D27" s="16" t="s">
        <v>168</v>
      </c>
      <c r="E27" s="16">
        <v>34</v>
      </c>
      <c r="F27" s="16">
        <v>1</v>
      </c>
      <c r="G27" s="16" t="s">
        <v>801</v>
      </c>
      <c r="H27" s="71" t="s">
        <v>802</v>
      </c>
      <c r="I27" s="72" t="s">
        <v>803</v>
      </c>
      <c r="J27" s="20">
        <v>2</v>
      </c>
      <c r="K27" s="20">
        <v>2</v>
      </c>
      <c r="L27" s="20" t="s">
        <v>804</v>
      </c>
      <c r="M27" s="21">
        <v>462</v>
      </c>
      <c r="N27" s="20" t="s">
        <v>805</v>
      </c>
      <c r="O27" s="20" t="s">
        <v>642</v>
      </c>
      <c r="P27" s="44">
        <v>11136</v>
      </c>
      <c r="Q27" s="61" t="s">
        <v>641</v>
      </c>
      <c r="R27" s="20" t="s">
        <v>806</v>
      </c>
      <c r="S27" s="44">
        <v>127</v>
      </c>
      <c r="T27" s="20" t="s">
        <v>498</v>
      </c>
      <c r="U27" s="20" t="s">
        <v>806</v>
      </c>
      <c r="V27" s="44">
        <v>127</v>
      </c>
      <c r="W27" s="20" t="s">
        <v>498</v>
      </c>
      <c r="X27" s="20">
        <v>16</v>
      </c>
      <c r="Y27" s="22">
        <v>1.87</v>
      </c>
      <c r="Z27" s="22">
        <v>2.98</v>
      </c>
      <c r="AA27" s="22">
        <v>4.3600000000000003</v>
      </c>
      <c r="AB27" s="22">
        <v>4.3600000000000003</v>
      </c>
      <c r="AC27" s="23">
        <v>5</v>
      </c>
      <c r="AD27" s="23" t="s">
        <v>198</v>
      </c>
      <c r="AE27" s="23">
        <v>1</v>
      </c>
      <c r="AF27" s="25" t="s">
        <v>199</v>
      </c>
      <c r="AG27" s="25" t="s">
        <v>807</v>
      </c>
      <c r="AH27" s="25" t="s">
        <v>360</v>
      </c>
      <c r="AI27" s="25" t="s">
        <v>309</v>
      </c>
      <c r="AJ27" s="16">
        <v>2.8</v>
      </c>
      <c r="AK27" s="16">
        <v>3</v>
      </c>
      <c r="AL27" s="23">
        <v>1</v>
      </c>
      <c r="AM27" s="23">
        <v>1</v>
      </c>
      <c r="AN27" s="23">
        <v>0</v>
      </c>
      <c r="AO27" s="20"/>
      <c r="AP27" s="20">
        <v>0</v>
      </c>
      <c r="AQ27" s="20">
        <v>1</v>
      </c>
      <c r="AR27" s="20">
        <v>1</v>
      </c>
      <c r="AS27" s="20">
        <v>0</v>
      </c>
      <c r="AT27" s="15" t="s">
        <v>808</v>
      </c>
      <c r="AU27" s="27">
        <v>40909</v>
      </c>
      <c r="AV27" s="47">
        <v>41692</v>
      </c>
      <c r="AW27" s="29" t="s">
        <v>809</v>
      </c>
      <c r="AX27" s="30">
        <v>5</v>
      </c>
      <c r="AY27" s="30" t="s">
        <v>810</v>
      </c>
      <c r="AZ27" s="30">
        <v>16</v>
      </c>
      <c r="BA27" s="30" t="s">
        <v>811</v>
      </c>
      <c r="BB27" s="33"/>
      <c r="BC27" s="33"/>
      <c r="BD27" s="32" t="s">
        <v>397</v>
      </c>
      <c r="BE27" s="32" t="s">
        <v>235</v>
      </c>
      <c r="BF27" s="29" t="s">
        <v>812</v>
      </c>
      <c r="BG27" s="30" t="s">
        <v>813</v>
      </c>
      <c r="BH27" s="33"/>
      <c r="BI27" s="30">
        <v>8</v>
      </c>
      <c r="BJ27" s="30">
        <v>8</v>
      </c>
      <c r="BK27" s="30">
        <v>8</v>
      </c>
      <c r="BL27" s="30" t="s">
        <v>240</v>
      </c>
      <c r="BM27" s="30">
        <v>20</v>
      </c>
      <c r="BN27" s="30">
        <v>0.99</v>
      </c>
      <c r="BO27" s="30">
        <v>1</v>
      </c>
      <c r="BP27" s="29" t="s">
        <v>814</v>
      </c>
      <c r="BQ27" s="29" t="s">
        <v>815</v>
      </c>
      <c r="BR27" s="30">
        <v>20</v>
      </c>
      <c r="BS27" s="30">
        <v>0.17</v>
      </c>
      <c r="BT27" s="30" t="s">
        <v>244</v>
      </c>
      <c r="BU27" s="33"/>
      <c r="BV27" s="32" t="s">
        <v>397</v>
      </c>
      <c r="BW27" s="32" t="s">
        <v>235</v>
      </c>
      <c r="BX27" s="30" t="s">
        <v>456</v>
      </c>
      <c r="BY27" s="30">
        <v>0.95</v>
      </c>
      <c r="BZ27" s="30" t="s">
        <v>816</v>
      </c>
      <c r="CA27" s="29" t="s">
        <v>817</v>
      </c>
      <c r="CB27" s="29" t="s">
        <v>818</v>
      </c>
      <c r="CC27" s="20">
        <v>1</v>
      </c>
      <c r="CD27" s="87" t="s">
        <v>819</v>
      </c>
      <c r="CE27" s="37" t="s">
        <v>405</v>
      </c>
      <c r="CF27" s="38">
        <v>2012</v>
      </c>
      <c r="CG27" s="37" t="s">
        <v>406</v>
      </c>
      <c r="CH27" s="37" t="s">
        <v>433</v>
      </c>
      <c r="CI27" s="37" t="s">
        <v>433</v>
      </c>
      <c r="CJ27" s="39">
        <v>7</v>
      </c>
      <c r="CK27" s="39">
        <v>4</v>
      </c>
      <c r="CL27" s="39">
        <v>122</v>
      </c>
      <c r="CM27" s="37" t="s">
        <v>272</v>
      </c>
      <c r="CN27" s="37" t="s">
        <v>380</v>
      </c>
      <c r="CO27" s="37" t="s">
        <v>274</v>
      </c>
      <c r="CP27" s="37" t="s">
        <v>820</v>
      </c>
      <c r="CQ27" s="37" t="s">
        <v>328</v>
      </c>
      <c r="CR27" s="37" t="s">
        <v>328</v>
      </c>
      <c r="CS27" s="37" t="s">
        <v>332</v>
      </c>
      <c r="CT27" s="37" t="s">
        <v>462</v>
      </c>
      <c r="CU27" s="37" t="s">
        <v>281</v>
      </c>
      <c r="CV27" s="39">
        <v>1</v>
      </c>
      <c r="CW27" s="37" t="s">
        <v>282</v>
      </c>
      <c r="CX27" s="37" t="s">
        <v>411</v>
      </c>
      <c r="CY27" s="68">
        <v>16</v>
      </c>
      <c r="CZ27" s="41" t="s">
        <v>284</v>
      </c>
      <c r="DA27" s="41" t="s">
        <v>287</v>
      </c>
      <c r="DB27" s="42">
        <v>1</v>
      </c>
      <c r="DC27" s="42">
        <v>94</v>
      </c>
      <c r="DD27" s="42">
        <v>2.5</v>
      </c>
      <c r="DE27" s="41" t="s">
        <v>821</v>
      </c>
      <c r="DF27" s="42">
        <v>0.1</v>
      </c>
      <c r="DG27" s="7">
        <v>0.117205428</v>
      </c>
      <c r="DH27" s="7">
        <v>0.117205428</v>
      </c>
      <c r="DJ27" s="7">
        <v>0.160955694994913</v>
      </c>
      <c r="DK27" s="95">
        <v>20</v>
      </c>
      <c r="DL27" s="125" t="s">
        <v>284</v>
      </c>
      <c r="DM27" s="125" t="s">
        <v>287</v>
      </c>
      <c r="DN27" s="95">
        <v>1</v>
      </c>
      <c r="DO27" s="95">
        <v>92</v>
      </c>
      <c r="DP27" s="95">
        <v>1.95</v>
      </c>
      <c r="DQ27" s="125" t="s">
        <v>287</v>
      </c>
      <c r="DR27" s="95">
        <v>0.17</v>
      </c>
      <c r="DS27" s="144">
        <v>0.165946909</v>
      </c>
      <c r="DT27" s="90">
        <v>0.165946909</v>
      </c>
      <c r="DU27" s="145"/>
      <c r="DV27" s="144">
        <v>0.14406846000000001</v>
      </c>
      <c r="DW27" s="149"/>
      <c r="DX27" s="29" t="s">
        <v>822</v>
      </c>
      <c r="DY27" s="29" t="s">
        <v>397</v>
      </c>
      <c r="EA27" s="163">
        <f t="shared" si="0"/>
        <v>0</v>
      </c>
      <c r="EB27" s="163">
        <f t="shared" si="1"/>
        <v>0</v>
      </c>
      <c r="EC27" s="147">
        <f t="shared" si="2"/>
        <v>1</v>
      </c>
      <c r="ED27" s="172">
        <f t="shared" si="3"/>
        <v>94</v>
      </c>
      <c r="EE27" s="172">
        <f t="shared" si="4"/>
        <v>92</v>
      </c>
    </row>
    <row r="28" spans="1:135" ht="21" customHeight="1" x14ac:dyDescent="0.2">
      <c r="A28" s="14">
        <v>27</v>
      </c>
      <c r="B28" s="15" t="s">
        <v>823</v>
      </c>
      <c r="C28" s="15" t="s">
        <v>824</v>
      </c>
      <c r="D28" s="16" t="s">
        <v>168</v>
      </c>
      <c r="E28" s="16">
        <v>34</v>
      </c>
      <c r="F28" s="16">
        <v>3</v>
      </c>
      <c r="G28" s="16" t="s">
        <v>825</v>
      </c>
      <c r="H28" s="71" t="s">
        <v>826</v>
      </c>
      <c r="I28" s="72" t="s">
        <v>827</v>
      </c>
      <c r="J28" s="20">
        <v>4</v>
      </c>
      <c r="K28" s="20">
        <v>1</v>
      </c>
      <c r="L28" s="20" t="s">
        <v>828</v>
      </c>
      <c r="M28" s="21">
        <v>2514</v>
      </c>
      <c r="N28" s="20" t="s">
        <v>829</v>
      </c>
      <c r="O28" s="21" t="s">
        <v>830</v>
      </c>
      <c r="P28" s="21">
        <v>16500</v>
      </c>
      <c r="Q28" s="20" t="s">
        <v>829</v>
      </c>
      <c r="R28" s="20" t="s">
        <v>831</v>
      </c>
      <c r="S28" s="21">
        <v>20</v>
      </c>
      <c r="T28" s="20" t="s">
        <v>832</v>
      </c>
      <c r="U28" s="20" t="s">
        <v>831</v>
      </c>
      <c r="V28" s="21">
        <v>20</v>
      </c>
      <c r="W28" s="20" t="s">
        <v>832</v>
      </c>
      <c r="X28" s="20">
        <v>50</v>
      </c>
      <c r="Y28" s="22">
        <v>3.61</v>
      </c>
      <c r="Z28" s="22">
        <v>3.61</v>
      </c>
      <c r="AA28" s="22">
        <v>1.54</v>
      </c>
      <c r="AB28" s="22">
        <v>1.54</v>
      </c>
      <c r="AC28" s="23">
        <v>4</v>
      </c>
      <c r="AD28" s="23" t="s">
        <v>198</v>
      </c>
      <c r="AE28" s="23">
        <v>4</v>
      </c>
      <c r="AF28" s="25" t="s">
        <v>199</v>
      </c>
      <c r="AG28" s="25" t="s">
        <v>359</v>
      </c>
      <c r="AH28" s="25" t="s">
        <v>206</v>
      </c>
      <c r="AI28" s="25" t="s">
        <v>309</v>
      </c>
      <c r="AJ28" s="16">
        <v>1.5</v>
      </c>
      <c r="AK28" s="16">
        <v>2</v>
      </c>
      <c r="AL28" s="23">
        <v>0</v>
      </c>
      <c r="AM28" s="23"/>
      <c r="AN28" s="23">
        <v>0</v>
      </c>
      <c r="AO28" s="20"/>
      <c r="AP28" s="20">
        <v>0</v>
      </c>
      <c r="AQ28" s="20">
        <v>1</v>
      </c>
      <c r="AR28" s="20">
        <v>1</v>
      </c>
      <c r="AS28" s="20">
        <v>0</v>
      </c>
      <c r="AT28" s="15" t="s">
        <v>833</v>
      </c>
      <c r="AU28" s="27">
        <v>41828</v>
      </c>
      <c r="AV28" s="47">
        <v>42013</v>
      </c>
      <c r="AW28" s="29" t="s">
        <v>223</v>
      </c>
      <c r="AX28" s="30">
        <v>4</v>
      </c>
      <c r="AY28" s="30" t="s">
        <v>834</v>
      </c>
      <c r="AZ28" s="30">
        <v>32</v>
      </c>
      <c r="BA28" s="30">
        <v>0.03</v>
      </c>
      <c r="BB28" s="31"/>
      <c r="BC28" s="31"/>
      <c r="BD28" s="32" t="s">
        <v>233</v>
      </c>
      <c r="BE28" s="32" t="s">
        <v>235</v>
      </c>
      <c r="BF28" s="29" t="s">
        <v>835</v>
      </c>
      <c r="BG28" s="30" t="s">
        <v>836</v>
      </c>
      <c r="BH28" s="33"/>
      <c r="BI28" s="30" t="s">
        <v>281</v>
      </c>
      <c r="BJ28" s="30">
        <v>68</v>
      </c>
      <c r="BK28" s="30">
        <v>85</v>
      </c>
      <c r="BL28" s="30" t="s">
        <v>240</v>
      </c>
      <c r="BM28" s="30">
        <v>68</v>
      </c>
      <c r="BN28" s="30">
        <v>0.9</v>
      </c>
      <c r="BO28" s="30">
        <v>1</v>
      </c>
      <c r="BP28" s="29" t="s">
        <v>837</v>
      </c>
      <c r="BQ28" s="29" t="s">
        <v>838</v>
      </c>
      <c r="BR28" s="30">
        <v>71</v>
      </c>
      <c r="BS28" s="30">
        <v>1E-3</v>
      </c>
      <c r="BT28" s="30" t="s">
        <v>244</v>
      </c>
      <c r="BU28" s="33"/>
      <c r="BV28" s="32" t="s">
        <v>233</v>
      </c>
      <c r="BW28" s="32" t="s">
        <v>235</v>
      </c>
      <c r="BX28" s="30" t="s">
        <v>456</v>
      </c>
      <c r="BY28" s="34">
        <v>0.92</v>
      </c>
      <c r="BZ28" s="30" t="s">
        <v>839</v>
      </c>
      <c r="CA28" s="29" t="s">
        <v>840</v>
      </c>
      <c r="CB28" s="35"/>
      <c r="CC28" s="20">
        <v>1</v>
      </c>
      <c r="CD28" s="46" t="s">
        <v>841</v>
      </c>
      <c r="CE28" s="37" t="s">
        <v>262</v>
      </c>
      <c r="CF28" s="38">
        <v>2013</v>
      </c>
      <c r="CG28" s="37" t="s">
        <v>432</v>
      </c>
      <c r="CH28" s="37" t="s">
        <v>758</v>
      </c>
      <c r="CI28" s="37" t="s">
        <v>758</v>
      </c>
      <c r="CJ28" s="39">
        <v>4</v>
      </c>
      <c r="CK28" s="39">
        <v>4</v>
      </c>
      <c r="CL28" s="39">
        <v>20</v>
      </c>
      <c r="CM28" s="37" t="s">
        <v>272</v>
      </c>
      <c r="CN28" s="37" t="s">
        <v>273</v>
      </c>
      <c r="CO28" s="37" t="s">
        <v>330</v>
      </c>
      <c r="CP28" s="37" t="s">
        <v>842</v>
      </c>
      <c r="CQ28" s="37" t="s">
        <v>328</v>
      </c>
      <c r="CR28" s="37" t="s">
        <v>328</v>
      </c>
      <c r="CS28" s="37" t="s">
        <v>332</v>
      </c>
      <c r="CT28" s="37" t="s">
        <v>654</v>
      </c>
      <c r="CU28" s="37" t="s">
        <v>281</v>
      </c>
      <c r="CV28" s="39">
        <v>1</v>
      </c>
      <c r="CW28" s="37" t="s">
        <v>282</v>
      </c>
      <c r="CX28" s="37" t="s">
        <v>411</v>
      </c>
      <c r="CY28" s="40">
        <v>32</v>
      </c>
      <c r="CZ28" s="41" t="s">
        <v>284</v>
      </c>
      <c r="DA28" s="41" t="s">
        <v>287</v>
      </c>
      <c r="DB28" s="42">
        <v>1</v>
      </c>
      <c r="DC28" s="42">
        <v>31</v>
      </c>
      <c r="DD28" s="42">
        <v>5.17</v>
      </c>
      <c r="DE28" s="41" t="s">
        <v>287</v>
      </c>
      <c r="DF28" s="42">
        <v>0.03</v>
      </c>
      <c r="DG28" s="20">
        <v>3.0057008E-2</v>
      </c>
      <c r="DH28" s="20">
        <v>3.0057008E-2</v>
      </c>
      <c r="DI28" s="20"/>
      <c r="DJ28" s="20">
        <v>0.37806895524287698</v>
      </c>
      <c r="DK28" s="95">
        <v>71</v>
      </c>
      <c r="DL28" s="125" t="s">
        <v>284</v>
      </c>
      <c r="DM28" s="125" t="s">
        <v>287</v>
      </c>
      <c r="DN28" s="95">
        <v>1</v>
      </c>
      <c r="DO28" s="95">
        <v>70</v>
      </c>
      <c r="DP28" s="95">
        <v>11.782999999999999</v>
      </c>
      <c r="DQ28" s="125" t="s">
        <v>287</v>
      </c>
      <c r="DR28" s="95">
        <v>1E-3</v>
      </c>
      <c r="DS28" s="90">
        <v>1.0075220000000001E-3</v>
      </c>
      <c r="DT28" s="90">
        <v>1.0075220000000001E-3</v>
      </c>
      <c r="DU28" s="90"/>
      <c r="DV28" s="90">
        <v>0.37957396799999998</v>
      </c>
      <c r="DW28" s="148"/>
      <c r="DX28" s="29" t="s">
        <v>291</v>
      </c>
      <c r="DY28" s="29" t="s">
        <v>843</v>
      </c>
      <c r="EA28" s="163">
        <f t="shared" si="0"/>
        <v>1</v>
      </c>
      <c r="EB28" s="163">
        <f t="shared" si="1"/>
        <v>1</v>
      </c>
      <c r="EC28" s="147">
        <f t="shared" si="2"/>
        <v>0</v>
      </c>
      <c r="ED28" s="172">
        <f t="shared" si="3"/>
        <v>31</v>
      </c>
      <c r="EE28" s="172">
        <f t="shared" si="4"/>
        <v>70</v>
      </c>
    </row>
    <row r="29" spans="1:135" ht="21" customHeight="1" x14ac:dyDescent="0.2">
      <c r="A29" s="14">
        <v>28</v>
      </c>
      <c r="B29" s="15" t="s">
        <v>844</v>
      </c>
      <c r="C29" s="15" t="s">
        <v>845</v>
      </c>
      <c r="D29" s="16" t="s">
        <v>168</v>
      </c>
      <c r="E29" s="16">
        <v>34</v>
      </c>
      <c r="F29" s="16">
        <v>1</v>
      </c>
      <c r="G29" s="16" t="s">
        <v>846</v>
      </c>
      <c r="H29" s="71" t="s">
        <v>847</v>
      </c>
      <c r="I29" s="72" t="s">
        <v>848</v>
      </c>
      <c r="J29" s="20">
        <v>4</v>
      </c>
      <c r="K29" s="20">
        <v>2</v>
      </c>
      <c r="L29" s="20" t="s">
        <v>849</v>
      </c>
      <c r="M29" s="21">
        <v>567</v>
      </c>
      <c r="N29" s="20" t="s">
        <v>850</v>
      </c>
      <c r="O29" s="21" t="s">
        <v>851</v>
      </c>
      <c r="P29" s="21">
        <v>25000</v>
      </c>
      <c r="Q29" s="20" t="s">
        <v>850</v>
      </c>
      <c r="R29" s="20" t="s">
        <v>852</v>
      </c>
      <c r="S29" s="21">
        <v>502</v>
      </c>
      <c r="T29" s="20" t="s">
        <v>853</v>
      </c>
      <c r="U29" s="20" t="s">
        <v>852</v>
      </c>
      <c r="V29" s="21">
        <v>502</v>
      </c>
      <c r="W29" s="20" t="s">
        <v>853</v>
      </c>
      <c r="X29" s="20">
        <v>72</v>
      </c>
      <c r="Y29" s="22">
        <v>6.74</v>
      </c>
      <c r="Z29" s="22">
        <v>6.74</v>
      </c>
      <c r="AA29" s="88">
        <v>4.72</v>
      </c>
      <c r="AB29" s="88">
        <v>4.72</v>
      </c>
      <c r="AC29" s="23">
        <v>2</v>
      </c>
      <c r="AD29" s="23" t="s">
        <v>198</v>
      </c>
      <c r="AE29" s="23">
        <v>1</v>
      </c>
      <c r="AF29" s="25" t="s">
        <v>199</v>
      </c>
      <c r="AG29" s="25" t="s">
        <v>308</v>
      </c>
      <c r="AH29" s="25" t="s">
        <v>206</v>
      </c>
      <c r="AI29" s="25" t="s">
        <v>475</v>
      </c>
      <c r="AJ29" s="16">
        <v>1.67</v>
      </c>
      <c r="AK29" s="16">
        <v>1.33</v>
      </c>
      <c r="AL29" s="23">
        <v>1</v>
      </c>
      <c r="AM29" s="23">
        <v>1</v>
      </c>
      <c r="AN29" s="23">
        <v>0</v>
      </c>
      <c r="AO29" s="20"/>
      <c r="AP29" s="20">
        <v>0</v>
      </c>
      <c r="AQ29" s="20">
        <v>1</v>
      </c>
      <c r="AR29" s="20">
        <v>1</v>
      </c>
      <c r="AS29" s="20">
        <v>0</v>
      </c>
      <c r="AT29" s="15" t="s">
        <v>754</v>
      </c>
      <c r="AU29" s="27">
        <v>40909</v>
      </c>
      <c r="AV29" s="47">
        <v>41228</v>
      </c>
      <c r="AW29" s="29" t="s">
        <v>754</v>
      </c>
      <c r="AX29" s="30">
        <v>1</v>
      </c>
      <c r="AY29" s="30" t="s">
        <v>854</v>
      </c>
      <c r="AZ29" s="30">
        <v>32</v>
      </c>
      <c r="BA29" s="30" t="s">
        <v>855</v>
      </c>
      <c r="BB29" s="33"/>
      <c r="BC29" s="33"/>
      <c r="BD29" s="32" t="s">
        <v>233</v>
      </c>
      <c r="BE29" s="32" t="s">
        <v>314</v>
      </c>
      <c r="BF29" s="29" t="s">
        <v>856</v>
      </c>
      <c r="BG29" s="30" t="s">
        <v>857</v>
      </c>
      <c r="BH29" s="33"/>
      <c r="BI29" s="30">
        <v>60</v>
      </c>
      <c r="BJ29" s="30">
        <v>80</v>
      </c>
      <c r="BK29" s="30">
        <v>98</v>
      </c>
      <c r="BL29" s="30" t="s">
        <v>240</v>
      </c>
      <c r="BM29" s="30">
        <v>100</v>
      </c>
      <c r="BN29" s="30">
        <v>0.8</v>
      </c>
      <c r="BO29" s="30">
        <v>1</v>
      </c>
      <c r="BP29" s="29" t="s">
        <v>858</v>
      </c>
      <c r="BQ29" s="29" t="s">
        <v>859</v>
      </c>
      <c r="BR29" s="30">
        <v>91</v>
      </c>
      <c r="BS29" s="30">
        <v>0.33</v>
      </c>
      <c r="BT29" s="30" t="s">
        <v>244</v>
      </c>
      <c r="BU29" s="33"/>
      <c r="BV29" s="32" t="s">
        <v>233</v>
      </c>
      <c r="BW29" s="32" t="s">
        <v>314</v>
      </c>
      <c r="BX29" s="30" t="s">
        <v>245</v>
      </c>
      <c r="BY29" s="30">
        <v>0.94</v>
      </c>
      <c r="BZ29" s="30" t="s">
        <v>860</v>
      </c>
      <c r="CA29" s="29" t="s">
        <v>858</v>
      </c>
      <c r="CB29" s="15" t="s">
        <v>861</v>
      </c>
      <c r="CC29" s="20">
        <v>1</v>
      </c>
      <c r="CD29" s="46" t="s">
        <v>862</v>
      </c>
      <c r="CE29" s="37" t="s">
        <v>262</v>
      </c>
      <c r="CF29" s="38">
        <v>2009</v>
      </c>
      <c r="CG29" s="37" t="s">
        <v>379</v>
      </c>
      <c r="CH29" s="37" t="s">
        <v>433</v>
      </c>
      <c r="CI29" s="37" t="s">
        <v>267</v>
      </c>
      <c r="CJ29" s="39">
        <v>15</v>
      </c>
      <c r="CK29" s="39">
        <v>13</v>
      </c>
      <c r="CL29" s="39">
        <v>489</v>
      </c>
      <c r="CM29" s="37" t="s">
        <v>863</v>
      </c>
      <c r="CN29" s="37" t="s">
        <v>407</v>
      </c>
      <c r="CO29" s="37" t="s">
        <v>274</v>
      </c>
      <c r="CP29" s="37" t="s">
        <v>864</v>
      </c>
      <c r="CQ29" s="37" t="s">
        <v>382</v>
      </c>
      <c r="CR29" s="37" t="s">
        <v>618</v>
      </c>
      <c r="CS29" s="37" t="s">
        <v>511</v>
      </c>
      <c r="CT29" s="37" t="s">
        <v>334</v>
      </c>
      <c r="CU29" s="37" t="s">
        <v>281</v>
      </c>
      <c r="CV29" s="39">
        <v>1</v>
      </c>
      <c r="CW29" s="37" t="s">
        <v>282</v>
      </c>
      <c r="CX29" s="37" t="s">
        <v>411</v>
      </c>
      <c r="CY29" s="40">
        <v>32</v>
      </c>
      <c r="CZ29" s="41" t="s">
        <v>284</v>
      </c>
      <c r="DA29" s="41" t="s">
        <v>287</v>
      </c>
      <c r="DB29" s="42">
        <v>1</v>
      </c>
      <c r="DC29" s="42">
        <v>31</v>
      </c>
      <c r="DD29" s="42">
        <v>4.0999999999999996</v>
      </c>
      <c r="DE29" s="41" t="s">
        <v>336</v>
      </c>
      <c r="DF29" s="42">
        <v>0.06</v>
      </c>
      <c r="DG29" s="20">
        <v>5.1569634000000003E-2</v>
      </c>
      <c r="DH29" s="20">
        <v>5.1569634000000003E-2</v>
      </c>
      <c r="DI29" s="20"/>
      <c r="DJ29" s="20">
        <v>0.341773487574909</v>
      </c>
      <c r="DK29" s="95">
        <v>91</v>
      </c>
      <c r="DL29" s="125" t="s">
        <v>284</v>
      </c>
      <c r="DM29" s="125" t="s">
        <v>287</v>
      </c>
      <c r="DN29" s="95">
        <v>1</v>
      </c>
      <c r="DO29" s="95">
        <v>90</v>
      </c>
      <c r="DP29" s="95">
        <v>0.97</v>
      </c>
      <c r="DQ29" s="125" t="s">
        <v>287</v>
      </c>
      <c r="DR29" s="95">
        <v>0.33</v>
      </c>
      <c r="DS29" s="90">
        <v>0.32732051299999998</v>
      </c>
      <c r="DT29" s="90">
        <v>0.32732051299999998</v>
      </c>
      <c r="DU29" s="90"/>
      <c r="DV29" s="90">
        <v>0.10326110500000001</v>
      </c>
      <c r="DW29" s="148"/>
      <c r="DX29" s="29" t="s">
        <v>574</v>
      </c>
      <c r="DY29" s="29" t="s">
        <v>574</v>
      </c>
      <c r="EA29" s="165">
        <v>1</v>
      </c>
      <c r="EB29" s="163">
        <f t="shared" si="1"/>
        <v>0</v>
      </c>
      <c r="EC29" s="147">
        <f t="shared" si="2"/>
        <v>1</v>
      </c>
      <c r="ED29" s="172">
        <f t="shared" si="3"/>
        <v>31</v>
      </c>
      <c r="EE29" s="172">
        <f t="shared" si="4"/>
        <v>90</v>
      </c>
    </row>
    <row r="30" spans="1:135" ht="21" customHeight="1" x14ac:dyDescent="0.2">
      <c r="A30" s="14">
        <v>29</v>
      </c>
      <c r="B30" s="15" t="s">
        <v>865</v>
      </c>
      <c r="C30" s="15" t="s">
        <v>866</v>
      </c>
      <c r="D30" s="16" t="s">
        <v>168</v>
      </c>
      <c r="E30" s="16">
        <v>34</v>
      </c>
      <c r="F30" s="16">
        <v>2</v>
      </c>
      <c r="G30" s="16" t="s">
        <v>867</v>
      </c>
      <c r="H30" s="71" t="s">
        <v>868</v>
      </c>
      <c r="I30" s="72" t="s">
        <v>869</v>
      </c>
      <c r="J30" s="20">
        <v>4</v>
      </c>
      <c r="K30" s="20">
        <v>2</v>
      </c>
      <c r="L30" s="20" t="s">
        <v>870</v>
      </c>
      <c r="M30" s="21">
        <v>1740</v>
      </c>
      <c r="N30" s="20" t="s">
        <v>871</v>
      </c>
      <c r="O30" s="20" t="s">
        <v>872</v>
      </c>
      <c r="P30" s="21">
        <v>6204</v>
      </c>
      <c r="Q30" s="20" t="s">
        <v>871</v>
      </c>
      <c r="R30" s="20" t="s">
        <v>873</v>
      </c>
      <c r="S30" s="21">
        <v>0</v>
      </c>
      <c r="T30" s="20" t="s">
        <v>874</v>
      </c>
      <c r="U30" s="20" t="s">
        <v>875</v>
      </c>
      <c r="V30" s="21">
        <v>394</v>
      </c>
      <c r="W30" s="20" t="s">
        <v>874</v>
      </c>
      <c r="X30" s="20">
        <v>61</v>
      </c>
      <c r="Y30" s="22">
        <v>6.56</v>
      </c>
      <c r="Z30" s="22">
        <v>6.56</v>
      </c>
      <c r="AA30" s="22">
        <v>1.68</v>
      </c>
      <c r="AB30" s="22">
        <v>1.68</v>
      </c>
      <c r="AC30" s="16">
        <v>5</v>
      </c>
      <c r="AD30" s="23" t="s">
        <v>198</v>
      </c>
      <c r="AE30" s="23">
        <v>1</v>
      </c>
      <c r="AF30" s="25" t="s">
        <v>199</v>
      </c>
      <c r="AG30" s="25" t="s">
        <v>807</v>
      </c>
      <c r="AH30" s="25" t="s">
        <v>393</v>
      </c>
      <c r="AI30" s="25" t="s">
        <v>309</v>
      </c>
      <c r="AJ30" s="16">
        <v>2.4</v>
      </c>
      <c r="AK30" s="16">
        <v>3.2</v>
      </c>
      <c r="AL30" s="23">
        <v>0</v>
      </c>
      <c r="AM30" s="23"/>
      <c r="AN30" s="23">
        <v>0</v>
      </c>
      <c r="AO30" s="20"/>
      <c r="AP30" s="20">
        <v>0</v>
      </c>
      <c r="AQ30" s="20">
        <v>1</v>
      </c>
      <c r="AR30" s="20">
        <v>1</v>
      </c>
      <c r="AS30" s="20">
        <v>0</v>
      </c>
      <c r="AT30" s="15" t="s">
        <v>876</v>
      </c>
      <c r="AU30" s="27">
        <v>41145</v>
      </c>
      <c r="AV30" s="47">
        <v>41621</v>
      </c>
      <c r="AW30" s="29" t="s">
        <v>876</v>
      </c>
      <c r="AX30" s="30" t="s">
        <v>877</v>
      </c>
      <c r="AY30" s="30" t="s">
        <v>878</v>
      </c>
      <c r="AZ30" s="30">
        <v>8</v>
      </c>
      <c r="BA30" s="30">
        <v>2.3E-2</v>
      </c>
      <c r="BB30" s="33"/>
      <c r="BC30" s="33"/>
      <c r="BD30" s="32" t="s">
        <v>452</v>
      </c>
      <c r="BE30" s="32" t="s">
        <v>314</v>
      </c>
      <c r="BF30" s="29" t="s">
        <v>879</v>
      </c>
      <c r="BG30" s="30" t="s">
        <v>880</v>
      </c>
      <c r="BH30" s="30">
        <v>0.69</v>
      </c>
      <c r="BI30" s="30">
        <v>10</v>
      </c>
      <c r="BJ30" s="30">
        <v>13</v>
      </c>
      <c r="BK30" s="30">
        <v>15</v>
      </c>
      <c r="BL30" s="30" t="s">
        <v>240</v>
      </c>
      <c r="BM30" s="30">
        <v>15</v>
      </c>
      <c r="BN30" s="30">
        <v>0.95</v>
      </c>
      <c r="BO30" s="30">
        <v>1</v>
      </c>
      <c r="BP30" s="29" t="s">
        <v>881</v>
      </c>
      <c r="BQ30" s="29" t="s">
        <v>882</v>
      </c>
      <c r="BR30" s="30">
        <v>15</v>
      </c>
      <c r="BS30" s="30">
        <v>2E-3</v>
      </c>
      <c r="BT30" s="30" t="s">
        <v>244</v>
      </c>
      <c r="BU30" s="33"/>
      <c r="BV30" s="32" t="s">
        <v>452</v>
      </c>
      <c r="BW30" s="32" t="s">
        <v>314</v>
      </c>
      <c r="BX30" s="30" t="s">
        <v>456</v>
      </c>
      <c r="BY30" s="30">
        <v>0.95</v>
      </c>
      <c r="BZ30" s="30" t="s">
        <v>883</v>
      </c>
      <c r="CA30" s="29" t="s">
        <v>884</v>
      </c>
      <c r="CB30" s="35"/>
      <c r="CC30" s="20">
        <v>1</v>
      </c>
      <c r="CD30" s="46" t="s">
        <v>885</v>
      </c>
      <c r="CE30" s="37" t="s">
        <v>262</v>
      </c>
      <c r="CF30" s="38">
        <v>2007</v>
      </c>
      <c r="CG30" s="37" t="s">
        <v>432</v>
      </c>
      <c r="CH30" s="37" t="s">
        <v>326</v>
      </c>
      <c r="CI30" s="37" t="s">
        <v>326</v>
      </c>
      <c r="CJ30" s="39">
        <v>19</v>
      </c>
      <c r="CK30" s="39">
        <v>7</v>
      </c>
      <c r="CL30" s="39">
        <v>394</v>
      </c>
      <c r="CM30" s="37" t="s">
        <v>272</v>
      </c>
      <c r="CN30" s="37" t="s">
        <v>886</v>
      </c>
      <c r="CO30" s="37" t="s">
        <v>328</v>
      </c>
      <c r="CP30" s="37" t="s">
        <v>887</v>
      </c>
      <c r="CQ30" s="37" t="s">
        <v>274</v>
      </c>
      <c r="CR30" s="37" t="s">
        <v>330</v>
      </c>
      <c r="CS30" s="37" t="s">
        <v>461</v>
      </c>
      <c r="CT30" s="37" t="s">
        <v>462</v>
      </c>
      <c r="CU30" s="37" t="s">
        <v>281</v>
      </c>
      <c r="CV30" s="39">
        <v>1</v>
      </c>
      <c r="CW30" s="37" t="s">
        <v>282</v>
      </c>
      <c r="CX30" s="37" t="s">
        <v>198</v>
      </c>
      <c r="CY30" s="40">
        <v>8</v>
      </c>
      <c r="CZ30" s="41" t="s">
        <v>464</v>
      </c>
      <c r="DA30" s="41" t="s">
        <v>287</v>
      </c>
      <c r="DB30" s="42">
        <v>1</v>
      </c>
      <c r="DC30" s="42">
        <v>7</v>
      </c>
      <c r="DD30" s="42">
        <v>2.8919999999999999</v>
      </c>
      <c r="DE30" s="41" t="s">
        <v>287</v>
      </c>
      <c r="DF30" s="42">
        <v>2.3E-2</v>
      </c>
      <c r="DG30" s="20">
        <v>2.3249789E-2</v>
      </c>
      <c r="DH30" s="20">
        <v>2.3249789E-2</v>
      </c>
      <c r="DI30" s="20"/>
      <c r="DJ30" s="20">
        <v>0.73782078976030796</v>
      </c>
      <c r="DK30" s="95">
        <v>15</v>
      </c>
      <c r="DL30" s="125" t="s">
        <v>464</v>
      </c>
      <c r="DM30" s="125" t="s">
        <v>287</v>
      </c>
      <c r="DN30" s="95">
        <v>1</v>
      </c>
      <c r="DO30" s="95">
        <v>14</v>
      </c>
      <c r="DP30" s="95">
        <v>3.7080000000000002</v>
      </c>
      <c r="DQ30" s="125" t="s">
        <v>287</v>
      </c>
      <c r="DR30" s="95">
        <v>2E-3</v>
      </c>
      <c r="DS30" s="90">
        <v>2.3399660000000002E-3</v>
      </c>
      <c r="DT30" s="90">
        <v>2.3399660000000002E-3</v>
      </c>
      <c r="DU30" s="90"/>
      <c r="DV30" s="90">
        <v>0.70390490400000005</v>
      </c>
      <c r="DW30" s="148"/>
      <c r="DX30" s="29" t="s">
        <v>452</v>
      </c>
      <c r="DY30" s="29" t="s">
        <v>797</v>
      </c>
      <c r="EA30" s="163">
        <f t="shared" si="0"/>
        <v>1</v>
      </c>
      <c r="EB30" s="163">
        <f t="shared" si="1"/>
        <v>1</v>
      </c>
      <c r="EC30" s="147">
        <f t="shared" si="2"/>
        <v>1</v>
      </c>
      <c r="ED30" s="172">
        <f t="shared" si="3"/>
        <v>7</v>
      </c>
      <c r="EE30" s="172">
        <f t="shared" si="4"/>
        <v>14</v>
      </c>
    </row>
    <row r="31" spans="1:135" ht="21" customHeight="1" x14ac:dyDescent="0.2">
      <c r="A31" s="14">
        <v>30</v>
      </c>
      <c r="B31" s="29" t="s">
        <v>888</v>
      </c>
      <c r="C31" s="29" t="s">
        <v>889</v>
      </c>
      <c r="D31" s="43" t="s">
        <v>168</v>
      </c>
      <c r="E31" s="43">
        <v>34</v>
      </c>
      <c r="F31" s="43">
        <v>2</v>
      </c>
      <c r="G31" s="43" t="s">
        <v>890</v>
      </c>
      <c r="H31" s="75"/>
      <c r="I31" s="75" t="s">
        <v>891</v>
      </c>
      <c r="J31" s="44">
        <v>3</v>
      </c>
      <c r="K31" s="44"/>
      <c r="L31" s="44" t="s">
        <v>892</v>
      </c>
      <c r="M31" s="44"/>
      <c r="N31" s="44"/>
      <c r="O31" s="44"/>
      <c r="P31" s="44"/>
      <c r="Q31" s="44"/>
      <c r="R31" s="44"/>
      <c r="S31" s="44"/>
      <c r="T31" s="44"/>
      <c r="U31" s="44"/>
      <c r="V31" s="44"/>
      <c r="W31" s="44"/>
      <c r="X31" s="44">
        <v>39</v>
      </c>
      <c r="Y31" s="44"/>
      <c r="Z31" s="44"/>
      <c r="AA31" s="44"/>
      <c r="AB31" s="44"/>
      <c r="AC31" s="44"/>
      <c r="AD31" s="44"/>
      <c r="AE31" s="44"/>
      <c r="AF31" s="44"/>
      <c r="AG31" s="44"/>
      <c r="AH31" s="44"/>
      <c r="AI31" s="44"/>
      <c r="AJ31" s="44"/>
      <c r="AK31" s="44"/>
      <c r="AL31" s="44"/>
      <c r="AM31" s="44"/>
      <c r="AN31" s="44"/>
      <c r="AO31" s="44"/>
      <c r="AP31" s="44">
        <v>0</v>
      </c>
      <c r="AQ31" s="44">
        <v>0</v>
      </c>
      <c r="AR31" s="44">
        <v>0</v>
      </c>
      <c r="AS31" s="44">
        <v>0</v>
      </c>
      <c r="AU31" s="79"/>
      <c r="AW31" s="7" t="s">
        <v>311</v>
      </c>
      <c r="AX31" s="44">
        <v>3</v>
      </c>
      <c r="AY31" s="30" t="s">
        <v>893</v>
      </c>
      <c r="AZ31" s="44">
        <v>26</v>
      </c>
      <c r="BA31" s="44">
        <v>5.0000000000000001E-4</v>
      </c>
      <c r="BD31" s="7" t="s">
        <v>291</v>
      </c>
      <c r="BE31" s="7" t="s">
        <v>314</v>
      </c>
      <c r="BF31" s="7" t="s">
        <v>894</v>
      </c>
      <c r="BG31" s="45"/>
      <c r="BI31" s="45"/>
      <c r="BJ31" s="45"/>
      <c r="BK31" s="45"/>
      <c r="BL31" s="45"/>
      <c r="BM31" s="45"/>
      <c r="BN31" s="45"/>
      <c r="BO31" s="45"/>
      <c r="CC31" s="45"/>
      <c r="CE31" s="67"/>
      <c r="CF31" s="67"/>
      <c r="CG31" s="67"/>
      <c r="CH31" s="67"/>
      <c r="CI31" s="67"/>
      <c r="CJ31" s="68"/>
      <c r="CK31" s="68"/>
      <c r="CL31" s="68"/>
      <c r="CM31" s="67"/>
      <c r="CN31" s="67"/>
      <c r="CO31" s="67"/>
      <c r="CP31" s="67"/>
      <c r="CQ31" s="67"/>
      <c r="CR31" s="67"/>
      <c r="CS31" s="67"/>
      <c r="CT31" s="67"/>
      <c r="CU31" s="67"/>
      <c r="CV31" s="68"/>
      <c r="CW31" s="67"/>
      <c r="CX31" s="67"/>
      <c r="CY31" s="14">
        <v>26</v>
      </c>
      <c r="CZ31" s="41" t="s">
        <v>284</v>
      </c>
      <c r="DA31" s="41" t="s">
        <v>287</v>
      </c>
      <c r="DB31" s="42">
        <v>1</v>
      </c>
      <c r="DC31" s="42">
        <v>25</v>
      </c>
      <c r="DD31" s="42">
        <v>15.85</v>
      </c>
      <c r="DE31" s="41" t="s">
        <v>287</v>
      </c>
      <c r="DF31" s="42">
        <v>5.0000000000000001E-4</v>
      </c>
      <c r="DG31" s="44">
        <v>5.1993700000000005E-4</v>
      </c>
      <c r="DH31" s="44">
        <v>5.1993700000000005E-4</v>
      </c>
      <c r="DI31" s="44"/>
      <c r="DJ31" s="44">
        <v>0.62290039007921005</v>
      </c>
      <c r="DK31" s="95"/>
      <c r="DL31" s="125"/>
      <c r="DM31" s="64"/>
      <c r="DN31" s="64"/>
      <c r="DO31" s="64"/>
      <c r="DP31" s="64"/>
      <c r="DQ31" s="64"/>
      <c r="DR31" s="64"/>
      <c r="DS31" s="90"/>
      <c r="DT31" s="90"/>
      <c r="DU31" s="90"/>
      <c r="DV31" s="90"/>
      <c r="DW31" s="148"/>
      <c r="DX31" s="44"/>
      <c r="DY31" s="44"/>
      <c r="EC31" s="147"/>
      <c r="ED31" s="172"/>
      <c r="EE31" s="172"/>
    </row>
    <row r="32" spans="1:135" ht="21" customHeight="1" x14ac:dyDescent="0.2">
      <c r="A32" s="14">
        <v>31</v>
      </c>
      <c r="B32" s="15" t="s">
        <v>895</v>
      </c>
      <c r="C32" s="15" t="s">
        <v>896</v>
      </c>
      <c r="D32" s="16" t="s">
        <v>168</v>
      </c>
      <c r="E32" s="16">
        <v>34</v>
      </c>
      <c r="F32" s="16">
        <v>3</v>
      </c>
      <c r="G32" s="16" t="s">
        <v>897</v>
      </c>
      <c r="H32" s="71" t="s">
        <v>898</v>
      </c>
      <c r="I32" s="72" t="s">
        <v>899</v>
      </c>
      <c r="J32" s="20">
        <v>3</v>
      </c>
      <c r="K32" s="20">
        <v>1</v>
      </c>
      <c r="L32" s="20" t="s">
        <v>900</v>
      </c>
      <c r="M32" s="30">
        <v>900</v>
      </c>
      <c r="N32" s="20" t="s">
        <v>901</v>
      </c>
      <c r="O32" s="20" t="s">
        <v>902</v>
      </c>
      <c r="P32" s="20">
        <v>1933</v>
      </c>
      <c r="Q32" s="20" t="s">
        <v>903</v>
      </c>
      <c r="R32" s="20" t="s">
        <v>904</v>
      </c>
      <c r="S32" s="20">
        <v>0</v>
      </c>
      <c r="T32" s="20" t="s">
        <v>769</v>
      </c>
      <c r="U32" s="20" t="s">
        <v>904</v>
      </c>
      <c r="V32" s="20">
        <v>0</v>
      </c>
      <c r="W32" s="20" t="s">
        <v>769</v>
      </c>
      <c r="X32" s="20">
        <v>15</v>
      </c>
      <c r="Y32" s="20"/>
      <c r="Z32" s="88">
        <v>1.68</v>
      </c>
      <c r="AA32" s="22">
        <v>2.5299999999999998</v>
      </c>
      <c r="AB32" s="22">
        <v>2.5299999999999998</v>
      </c>
      <c r="AC32" s="20">
        <v>6</v>
      </c>
      <c r="AD32" s="20"/>
      <c r="AE32" s="20"/>
      <c r="AF32" s="20"/>
      <c r="AG32" s="20"/>
      <c r="AH32" s="20"/>
      <c r="AI32" s="20"/>
      <c r="AJ32" s="20"/>
      <c r="AK32" s="20"/>
      <c r="AL32" s="20"/>
      <c r="AM32" s="20"/>
      <c r="AN32" s="20"/>
      <c r="AO32" s="20"/>
      <c r="AP32" s="20">
        <v>0</v>
      </c>
      <c r="AQ32" s="20">
        <v>3</v>
      </c>
      <c r="AR32" s="20">
        <v>0</v>
      </c>
      <c r="AS32" s="20">
        <v>0</v>
      </c>
      <c r="AT32" s="89" t="s">
        <v>905</v>
      </c>
      <c r="AU32" s="27">
        <v>41681</v>
      </c>
      <c r="AV32" s="47"/>
      <c r="AW32" s="15" t="s">
        <v>311</v>
      </c>
      <c r="AX32" s="16">
        <v>6</v>
      </c>
      <c r="AY32" s="16" t="s">
        <v>906</v>
      </c>
      <c r="AZ32" s="16">
        <v>24</v>
      </c>
      <c r="BA32" s="16" t="s">
        <v>503</v>
      </c>
      <c r="BB32" s="62"/>
      <c r="BC32" s="62"/>
      <c r="BD32" s="15" t="s">
        <v>291</v>
      </c>
      <c r="BE32" s="15" t="s">
        <v>314</v>
      </c>
      <c r="BF32" s="15" t="s">
        <v>907</v>
      </c>
      <c r="BG32" s="90"/>
      <c r="BH32" s="82"/>
      <c r="BI32" s="90"/>
      <c r="BJ32" s="90"/>
      <c r="BK32" s="90"/>
      <c r="BL32" s="90"/>
      <c r="BM32" s="90"/>
      <c r="BN32" s="90"/>
      <c r="BO32" s="90"/>
      <c r="BP32" s="82"/>
      <c r="BQ32" s="82"/>
      <c r="BR32" s="82"/>
      <c r="BS32" s="82"/>
      <c r="BT32" s="82"/>
      <c r="BU32" s="82"/>
      <c r="BV32" s="82"/>
      <c r="BW32" s="82"/>
      <c r="BX32" s="82"/>
      <c r="BY32" s="82"/>
      <c r="BZ32" s="82"/>
      <c r="CA32" s="82"/>
      <c r="CB32" s="82"/>
      <c r="CC32" s="20">
        <v>0</v>
      </c>
      <c r="CD32" s="82"/>
      <c r="CE32" s="67"/>
      <c r="CF32" s="67"/>
      <c r="CG32" s="67"/>
      <c r="CH32" s="67"/>
      <c r="CI32" s="67"/>
      <c r="CJ32" s="68"/>
      <c r="CK32" s="68"/>
      <c r="CL32" s="68"/>
      <c r="CM32" s="67"/>
      <c r="CN32" s="67"/>
      <c r="CO32" s="67"/>
      <c r="CP32" s="67"/>
      <c r="CQ32" s="67"/>
      <c r="CR32" s="67"/>
      <c r="CS32" s="67"/>
      <c r="CT32" s="67"/>
      <c r="CU32" s="67"/>
      <c r="CV32" s="68"/>
      <c r="CW32" s="67"/>
      <c r="CX32" s="67"/>
      <c r="CY32" s="14">
        <v>24</v>
      </c>
      <c r="CZ32" s="41" t="s">
        <v>284</v>
      </c>
      <c r="DA32" s="41" t="s">
        <v>287</v>
      </c>
      <c r="DB32" s="42">
        <v>1</v>
      </c>
      <c r="DC32" s="42">
        <v>23</v>
      </c>
      <c r="DD32" s="42">
        <v>37.11</v>
      </c>
      <c r="DE32" s="41" t="s">
        <v>336</v>
      </c>
      <c r="DF32" s="42">
        <v>1E-3</v>
      </c>
      <c r="DG32" s="57">
        <v>3.2600000000000001E-6</v>
      </c>
      <c r="DH32" s="57">
        <v>3.2600000000000001E-6</v>
      </c>
      <c r="DI32" s="20"/>
      <c r="DJ32" s="20">
        <v>0.78572778898057904</v>
      </c>
      <c r="DK32" s="95"/>
      <c r="DL32" s="125"/>
      <c r="DM32" s="64"/>
      <c r="DN32" s="64"/>
      <c r="DO32" s="64"/>
      <c r="DP32" s="64"/>
      <c r="DQ32" s="64"/>
      <c r="DR32" s="64"/>
      <c r="DS32" s="90"/>
      <c r="DT32" s="90"/>
      <c r="DU32" s="90"/>
      <c r="DV32" s="90"/>
      <c r="DW32" s="148"/>
      <c r="DX32" s="20"/>
      <c r="DY32" s="20"/>
      <c r="EC32" s="147"/>
      <c r="ED32" s="172"/>
      <c r="EE32" s="172"/>
    </row>
    <row r="33" spans="1:135" ht="21" customHeight="1" x14ac:dyDescent="0.2">
      <c r="A33" s="14">
        <v>32</v>
      </c>
      <c r="B33" s="15" t="s">
        <v>908</v>
      </c>
      <c r="C33" s="15" t="s">
        <v>909</v>
      </c>
      <c r="D33" s="16" t="s">
        <v>168</v>
      </c>
      <c r="E33" s="16">
        <v>34</v>
      </c>
      <c r="F33" s="16">
        <v>1</v>
      </c>
      <c r="G33" s="16" t="s">
        <v>910</v>
      </c>
      <c r="H33" s="71" t="s">
        <v>911</v>
      </c>
      <c r="I33" s="72" t="s">
        <v>912</v>
      </c>
      <c r="J33" s="20">
        <v>1</v>
      </c>
      <c r="K33" s="20">
        <v>2</v>
      </c>
      <c r="L33" s="20" t="s">
        <v>913</v>
      </c>
      <c r="M33" s="21">
        <v>1472</v>
      </c>
      <c r="N33" s="20" t="s">
        <v>581</v>
      </c>
      <c r="O33" s="20" t="s">
        <v>913</v>
      </c>
      <c r="P33" s="21">
        <v>1472</v>
      </c>
      <c r="Q33" s="20" t="s">
        <v>581</v>
      </c>
      <c r="R33" s="20" t="s">
        <v>914</v>
      </c>
      <c r="S33" s="21">
        <v>65</v>
      </c>
      <c r="T33" s="20" t="s">
        <v>915</v>
      </c>
      <c r="U33" s="20" t="s">
        <v>916</v>
      </c>
      <c r="V33" s="21">
        <v>65</v>
      </c>
      <c r="W33" s="20" t="s">
        <v>915</v>
      </c>
      <c r="X33" s="20">
        <v>11</v>
      </c>
      <c r="Y33" s="22">
        <v>3.07</v>
      </c>
      <c r="Z33" s="22">
        <v>3.07</v>
      </c>
      <c r="AA33" s="22">
        <v>1.65</v>
      </c>
      <c r="AB33" s="22">
        <v>1.65</v>
      </c>
      <c r="AC33" s="23">
        <v>5</v>
      </c>
      <c r="AD33" s="23" t="s">
        <v>198</v>
      </c>
      <c r="AE33" s="23">
        <v>1</v>
      </c>
      <c r="AF33" s="25" t="s">
        <v>199</v>
      </c>
      <c r="AG33" s="25" t="s">
        <v>308</v>
      </c>
      <c r="AH33" s="25" t="s">
        <v>206</v>
      </c>
      <c r="AI33" s="25" t="s">
        <v>309</v>
      </c>
      <c r="AJ33" s="16">
        <v>3</v>
      </c>
      <c r="AK33" s="16">
        <v>2.87</v>
      </c>
      <c r="AL33" s="23">
        <v>0</v>
      </c>
      <c r="AM33" s="23"/>
      <c r="AN33" s="23">
        <v>0</v>
      </c>
      <c r="AO33" s="20"/>
      <c r="AP33" s="20">
        <v>0</v>
      </c>
      <c r="AQ33" s="20">
        <v>1</v>
      </c>
      <c r="AR33" s="20">
        <v>1</v>
      </c>
      <c r="AS33" s="20">
        <v>0</v>
      </c>
      <c r="AT33" s="15" t="s">
        <v>917</v>
      </c>
      <c r="AU33" s="27">
        <v>41060</v>
      </c>
      <c r="AV33" s="47">
        <v>41230</v>
      </c>
      <c r="AW33" s="29" t="s">
        <v>725</v>
      </c>
      <c r="AX33" s="30">
        <v>3</v>
      </c>
      <c r="AY33" s="30" t="s">
        <v>918</v>
      </c>
      <c r="AZ33" s="30">
        <v>37</v>
      </c>
      <c r="BA33" s="16" t="s">
        <v>503</v>
      </c>
      <c r="BB33" s="33"/>
      <c r="BC33" s="33"/>
      <c r="BD33" s="32" t="s">
        <v>233</v>
      </c>
      <c r="BE33" s="32" t="s">
        <v>314</v>
      </c>
      <c r="BF33" s="29" t="s">
        <v>919</v>
      </c>
      <c r="BG33" s="30" t="s">
        <v>920</v>
      </c>
      <c r="BH33" s="33"/>
      <c r="BI33" s="30">
        <v>3</v>
      </c>
      <c r="BJ33" s="30">
        <v>4</v>
      </c>
      <c r="BK33" s="30">
        <v>4</v>
      </c>
      <c r="BL33" s="30" t="s">
        <v>240</v>
      </c>
      <c r="BM33" s="30">
        <v>37</v>
      </c>
      <c r="BN33" s="30">
        <v>0.95</v>
      </c>
      <c r="BO33" s="30">
        <v>1</v>
      </c>
      <c r="BP33" s="29" t="s">
        <v>921</v>
      </c>
      <c r="BQ33" s="29" t="s">
        <v>922</v>
      </c>
      <c r="BR33" s="30">
        <v>38</v>
      </c>
      <c r="BS33" s="30">
        <v>2E-3</v>
      </c>
      <c r="BT33" s="30" t="s">
        <v>244</v>
      </c>
      <c r="BU33" s="33"/>
      <c r="BV33" s="32" t="s">
        <v>233</v>
      </c>
      <c r="BW33" s="32" t="s">
        <v>314</v>
      </c>
      <c r="BX33" s="30" t="s">
        <v>456</v>
      </c>
      <c r="BY33" s="30">
        <v>0.99</v>
      </c>
      <c r="BZ33" s="30" t="s">
        <v>923</v>
      </c>
      <c r="CA33" s="29" t="s">
        <v>921</v>
      </c>
      <c r="CB33" s="29" t="s">
        <v>924</v>
      </c>
      <c r="CC33" s="20">
        <v>1</v>
      </c>
      <c r="CD33" s="46" t="s">
        <v>925</v>
      </c>
      <c r="CE33" s="37" t="s">
        <v>262</v>
      </c>
      <c r="CF33" s="38">
        <v>2004</v>
      </c>
      <c r="CG33" s="37" t="s">
        <v>266</v>
      </c>
      <c r="CH33" s="37" t="s">
        <v>326</v>
      </c>
      <c r="CI33" s="37" t="s">
        <v>267</v>
      </c>
      <c r="CJ33" s="39">
        <v>25</v>
      </c>
      <c r="CK33" s="39">
        <v>11</v>
      </c>
      <c r="CL33" s="39">
        <v>609</v>
      </c>
      <c r="CM33" s="37" t="s">
        <v>272</v>
      </c>
      <c r="CN33" s="37" t="s">
        <v>407</v>
      </c>
      <c r="CO33" s="37" t="s">
        <v>328</v>
      </c>
      <c r="CP33" s="37" t="s">
        <v>926</v>
      </c>
      <c r="CQ33" s="37" t="s">
        <v>328</v>
      </c>
      <c r="CR33" s="37" t="s">
        <v>330</v>
      </c>
      <c r="CS33" s="37" t="s">
        <v>332</v>
      </c>
      <c r="CT33" s="37" t="s">
        <v>462</v>
      </c>
      <c r="CU33" s="37" t="s">
        <v>281</v>
      </c>
      <c r="CV33" s="39">
        <v>1</v>
      </c>
      <c r="CW33" s="37" t="s">
        <v>282</v>
      </c>
      <c r="CX33" s="37" t="s">
        <v>198</v>
      </c>
      <c r="CY33" s="40">
        <v>37</v>
      </c>
      <c r="CZ33" s="41" t="s">
        <v>284</v>
      </c>
      <c r="DA33" s="41" t="s">
        <v>287</v>
      </c>
      <c r="DB33" s="42">
        <v>1</v>
      </c>
      <c r="DC33" s="42">
        <v>36</v>
      </c>
      <c r="DD33" s="42">
        <v>22.88</v>
      </c>
      <c r="DE33" s="41" t="s">
        <v>336</v>
      </c>
      <c r="DF33" s="42">
        <v>1E-3</v>
      </c>
      <c r="DG33" s="57">
        <v>2.9099999999999999E-5</v>
      </c>
      <c r="DH33" s="57">
        <v>2.9099999999999999E-5</v>
      </c>
      <c r="DI33" s="20"/>
      <c r="DJ33" s="20">
        <v>0.62336743299737696</v>
      </c>
      <c r="DK33" s="95">
        <v>38</v>
      </c>
      <c r="DL33" s="125" t="s">
        <v>284</v>
      </c>
      <c r="DM33" s="125" t="s">
        <v>287</v>
      </c>
      <c r="DN33" s="95">
        <v>1</v>
      </c>
      <c r="DO33" s="95">
        <v>37</v>
      </c>
      <c r="DP33" s="95">
        <v>11.12</v>
      </c>
      <c r="DQ33" s="125" t="s">
        <v>287</v>
      </c>
      <c r="DR33" s="95">
        <v>2E-3</v>
      </c>
      <c r="DS33" s="90">
        <v>1.9508220000000001E-3</v>
      </c>
      <c r="DT33" s="90">
        <v>1.9508220000000001E-3</v>
      </c>
      <c r="DU33" s="90"/>
      <c r="DV33" s="90">
        <v>0.48071711499999997</v>
      </c>
      <c r="DW33" s="148"/>
      <c r="DX33" s="29" t="s">
        <v>927</v>
      </c>
      <c r="DY33" s="29" t="s">
        <v>927</v>
      </c>
      <c r="EA33" s="163">
        <f t="shared" si="0"/>
        <v>1</v>
      </c>
      <c r="EB33" s="163">
        <f t="shared" si="1"/>
        <v>1</v>
      </c>
      <c r="EC33" s="147">
        <f t="shared" si="2"/>
        <v>1</v>
      </c>
      <c r="ED33" s="172">
        <f t="shared" si="3"/>
        <v>36</v>
      </c>
      <c r="EE33" s="172">
        <f t="shared" si="4"/>
        <v>37</v>
      </c>
    </row>
    <row r="34" spans="1:135" ht="21" customHeight="1" x14ac:dyDescent="0.2">
      <c r="A34" s="14">
        <v>33</v>
      </c>
      <c r="B34" s="15" t="s">
        <v>928</v>
      </c>
      <c r="C34" s="15" t="s">
        <v>929</v>
      </c>
      <c r="D34" s="16" t="s">
        <v>168</v>
      </c>
      <c r="E34" s="16">
        <v>34</v>
      </c>
      <c r="F34" s="16">
        <v>1</v>
      </c>
      <c r="G34" s="16" t="s">
        <v>930</v>
      </c>
      <c r="H34" s="71" t="s">
        <v>931</v>
      </c>
      <c r="I34" s="72" t="s">
        <v>932</v>
      </c>
      <c r="J34" s="20">
        <v>1</v>
      </c>
      <c r="K34" s="20">
        <v>2</v>
      </c>
      <c r="L34" s="20" t="s">
        <v>933</v>
      </c>
      <c r="M34" s="21">
        <v>1830</v>
      </c>
      <c r="N34" s="20" t="s">
        <v>699</v>
      </c>
      <c r="O34" s="20" t="s">
        <v>933</v>
      </c>
      <c r="P34" s="21">
        <v>1830</v>
      </c>
      <c r="Q34" s="20" t="s">
        <v>699</v>
      </c>
      <c r="R34" s="20" t="s">
        <v>934</v>
      </c>
      <c r="S34" s="21">
        <v>0</v>
      </c>
      <c r="T34" s="20" t="s">
        <v>935</v>
      </c>
      <c r="U34" s="20" t="s">
        <v>936</v>
      </c>
      <c r="V34" s="21">
        <v>8175</v>
      </c>
      <c r="W34" s="20" t="s">
        <v>935</v>
      </c>
      <c r="X34" s="20">
        <v>27</v>
      </c>
      <c r="Y34" s="22">
        <v>2.69</v>
      </c>
      <c r="Z34" s="22">
        <v>2.69</v>
      </c>
      <c r="AA34" s="22">
        <v>6.42</v>
      </c>
      <c r="AB34" s="22">
        <v>6.42</v>
      </c>
      <c r="AC34" s="23">
        <v>3</v>
      </c>
      <c r="AD34" s="23" t="s">
        <v>198</v>
      </c>
      <c r="AE34" s="23">
        <v>1</v>
      </c>
      <c r="AF34" s="25" t="s">
        <v>199</v>
      </c>
      <c r="AG34" s="25" t="s">
        <v>807</v>
      </c>
      <c r="AH34" s="25" t="s">
        <v>360</v>
      </c>
      <c r="AI34" s="25" t="s">
        <v>309</v>
      </c>
      <c r="AJ34" s="16">
        <v>1.5</v>
      </c>
      <c r="AK34" s="16">
        <v>3.75</v>
      </c>
      <c r="AL34" s="23">
        <v>2</v>
      </c>
      <c r="AM34" s="23">
        <v>1</v>
      </c>
      <c r="AN34" s="23">
        <v>1</v>
      </c>
      <c r="AO34" s="23">
        <v>1</v>
      </c>
      <c r="AP34" s="20">
        <v>0</v>
      </c>
      <c r="AQ34" s="20">
        <v>1</v>
      </c>
      <c r="AR34" s="20">
        <v>1</v>
      </c>
      <c r="AS34" s="20">
        <v>0</v>
      </c>
      <c r="AT34" s="15" t="s">
        <v>937</v>
      </c>
      <c r="AU34" s="27">
        <v>40909</v>
      </c>
      <c r="AV34" s="47">
        <v>41053</v>
      </c>
      <c r="AW34" s="29" t="s">
        <v>937</v>
      </c>
      <c r="AX34" s="30">
        <v>2</v>
      </c>
      <c r="AY34" s="30" t="s">
        <v>938</v>
      </c>
      <c r="AZ34" s="30">
        <v>40</v>
      </c>
      <c r="BA34" s="30">
        <v>1E-3</v>
      </c>
      <c r="BB34" s="33"/>
      <c r="BC34" s="33"/>
      <c r="BD34" s="32" t="s">
        <v>491</v>
      </c>
      <c r="BE34" s="32" t="s">
        <v>314</v>
      </c>
      <c r="BF34" s="29" t="s">
        <v>939</v>
      </c>
      <c r="BG34" s="30" t="s">
        <v>940</v>
      </c>
      <c r="BH34" s="33"/>
      <c r="BI34" s="30">
        <v>24</v>
      </c>
      <c r="BJ34" s="30">
        <v>32</v>
      </c>
      <c r="BK34" s="30">
        <v>39</v>
      </c>
      <c r="BL34" s="30" t="s">
        <v>240</v>
      </c>
      <c r="BM34" s="30">
        <v>40</v>
      </c>
      <c r="BN34" s="30">
        <v>0.95</v>
      </c>
      <c r="BO34" s="30">
        <v>1</v>
      </c>
      <c r="BP34" s="29" t="s">
        <v>281</v>
      </c>
      <c r="BQ34" s="29" t="s">
        <v>941</v>
      </c>
      <c r="BR34" s="30">
        <v>40</v>
      </c>
      <c r="BS34" s="30">
        <v>4.3999999999999997E-2</v>
      </c>
      <c r="BT34" s="30" t="s">
        <v>244</v>
      </c>
      <c r="BU34" s="33"/>
      <c r="BV34" s="32" t="s">
        <v>491</v>
      </c>
      <c r="BW34" s="32" t="s">
        <v>314</v>
      </c>
      <c r="BX34" s="30" t="s">
        <v>456</v>
      </c>
      <c r="BY34" s="30">
        <v>0.95</v>
      </c>
      <c r="BZ34" s="30" t="s">
        <v>942</v>
      </c>
      <c r="CA34" s="29" t="s">
        <v>943</v>
      </c>
      <c r="CB34" s="35"/>
      <c r="CC34" s="20">
        <v>1</v>
      </c>
      <c r="CD34" s="46" t="s">
        <v>944</v>
      </c>
      <c r="CE34" s="37" t="s">
        <v>262</v>
      </c>
      <c r="CF34" s="38">
        <v>2003</v>
      </c>
      <c r="CG34" s="37" t="s">
        <v>266</v>
      </c>
      <c r="CH34" s="37" t="s">
        <v>326</v>
      </c>
      <c r="CI34" s="37" t="s">
        <v>267</v>
      </c>
      <c r="CJ34" s="39">
        <v>110</v>
      </c>
      <c r="CK34" s="39">
        <v>76</v>
      </c>
      <c r="CL34" s="39">
        <v>8089</v>
      </c>
      <c r="CM34" s="37" t="s">
        <v>272</v>
      </c>
      <c r="CN34" s="37" t="s">
        <v>407</v>
      </c>
      <c r="CO34" s="37" t="s">
        <v>330</v>
      </c>
      <c r="CP34" s="37" t="s">
        <v>945</v>
      </c>
      <c r="CQ34" s="37" t="s">
        <v>330</v>
      </c>
      <c r="CR34" s="37" t="s">
        <v>330</v>
      </c>
      <c r="CS34" s="37" t="s">
        <v>332</v>
      </c>
      <c r="CT34" s="37" t="s">
        <v>462</v>
      </c>
      <c r="CU34" s="37" t="s">
        <v>281</v>
      </c>
      <c r="CV34" s="39">
        <v>1</v>
      </c>
      <c r="CW34" s="37" t="s">
        <v>282</v>
      </c>
      <c r="CX34" s="37" t="s">
        <v>946</v>
      </c>
      <c r="CY34" s="40">
        <v>40</v>
      </c>
      <c r="CZ34" s="41" t="s">
        <v>464</v>
      </c>
      <c r="DA34" s="41" t="s">
        <v>287</v>
      </c>
      <c r="DB34" s="42">
        <v>1</v>
      </c>
      <c r="DC34" s="42">
        <v>39</v>
      </c>
      <c r="DD34" s="42">
        <v>3.77</v>
      </c>
      <c r="DE34" s="41" t="s">
        <v>287</v>
      </c>
      <c r="DF34" s="42">
        <v>1E-3</v>
      </c>
      <c r="DG34" s="20">
        <v>5.4107899999999997E-4</v>
      </c>
      <c r="DH34" s="20">
        <v>5.4107899999999997E-4</v>
      </c>
      <c r="DI34" s="20"/>
      <c r="DJ34" s="20">
        <v>0.51681235368072498</v>
      </c>
      <c r="DK34" s="95">
        <v>40</v>
      </c>
      <c r="DL34" s="125" t="s">
        <v>464</v>
      </c>
      <c r="DM34" s="125" t="s">
        <v>287</v>
      </c>
      <c r="DN34" s="95">
        <v>1</v>
      </c>
      <c r="DO34" s="95">
        <v>39</v>
      </c>
      <c r="DP34" s="95">
        <v>2.08</v>
      </c>
      <c r="DQ34" s="125" t="s">
        <v>287</v>
      </c>
      <c r="DR34" s="95">
        <v>4.3999999999999997E-2</v>
      </c>
      <c r="DS34" s="90">
        <v>4.4144620000000002E-2</v>
      </c>
      <c r="DT34" s="90">
        <v>4.4144620000000002E-2</v>
      </c>
      <c r="DU34" s="90"/>
      <c r="DV34" s="90">
        <v>0.31599996400000002</v>
      </c>
      <c r="DW34" s="148"/>
      <c r="DX34" s="29" t="s">
        <v>491</v>
      </c>
      <c r="DY34" s="29" t="s">
        <v>491</v>
      </c>
      <c r="EA34" s="163">
        <f t="shared" si="0"/>
        <v>1</v>
      </c>
      <c r="EB34" s="163">
        <f t="shared" si="1"/>
        <v>1</v>
      </c>
      <c r="EC34" s="147">
        <f t="shared" si="2"/>
        <v>1</v>
      </c>
      <c r="ED34" s="172">
        <f t="shared" si="3"/>
        <v>39</v>
      </c>
      <c r="EE34" s="172">
        <f t="shared" si="4"/>
        <v>39</v>
      </c>
    </row>
    <row r="35" spans="1:135" ht="21" customHeight="1" x14ac:dyDescent="0.2">
      <c r="A35" s="14">
        <v>34</v>
      </c>
      <c r="B35" s="29" t="s">
        <v>947</v>
      </c>
      <c r="C35" s="29" t="s">
        <v>948</v>
      </c>
      <c r="D35" s="43" t="s">
        <v>168</v>
      </c>
      <c r="E35" s="43">
        <v>34</v>
      </c>
      <c r="F35" s="43">
        <v>1</v>
      </c>
      <c r="G35" s="78" t="s">
        <v>949</v>
      </c>
      <c r="H35" s="75"/>
      <c r="I35" s="75" t="s">
        <v>950</v>
      </c>
      <c r="J35" s="44">
        <v>2</v>
      </c>
      <c r="K35" s="44"/>
      <c r="L35" s="44" t="s">
        <v>951</v>
      </c>
      <c r="T35" s="45"/>
      <c r="W35" s="45"/>
      <c r="X35" s="44">
        <v>28</v>
      </c>
      <c r="Y35" s="44"/>
      <c r="Z35" s="44"/>
      <c r="AA35" s="44"/>
      <c r="AB35" s="44"/>
      <c r="AC35" s="44"/>
      <c r="AD35" s="44"/>
      <c r="AE35" s="44"/>
      <c r="AF35" s="44"/>
      <c r="AG35" s="44"/>
      <c r="AH35" s="44"/>
      <c r="AI35" s="44"/>
      <c r="AJ35" s="44"/>
      <c r="AK35" s="44"/>
      <c r="AL35" s="44"/>
      <c r="AM35" s="44"/>
      <c r="AN35" s="44"/>
      <c r="AO35" s="44"/>
      <c r="AP35" s="44">
        <v>0</v>
      </c>
      <c r="AQ35" s="44">
        <v>0</v>
      </c>
      <c r="AR35" s="44">
        <v>0</v>
      </c>
      <c r="AS35" s="44">
        <v>0</v>
      </c>
      <c r="AU35" s="79"/>
      <c r="AW35" s="7" t="s">
        <v>311</v>
      </c>
      <c r="AX35" s="44">
        <v>1</v>
      </c>
      <c r="AY35" s="44" t="s">
        <v>952</v>
      </c>
      <c r="AZ35" s="44">
        <v>40</v>
      </c>
      <c r="BA35" s="44" t="s">
        <v>953</v>
      </c>
      <c r="BD35" s="7" t="s">
        <v>291</v>
      </c>
      <c r="BE35" s="7" t="s">
        <v>235</v>
      </c>
      <c r="BF35" s="7" t="s">
        <v>954</v>
      </c>
      <c r="BG35" s="44" t="s">
        <v>281</v>
      </c>
      <c r="BI35" s="45"/>
      <c r="BJ35" s="45"/>
      <c r="BK35" s="45"/>
      <c r="BL35" s="45"/>
      <c r="BM35" s="45"/>
      <c r="BN35" s="45"/>
      <c r="BO35" s="45"/>
      <c r="CC35" s="45"/>
      <c r="CE35" s="67"/>
      <c r="CF35" s="67"/>
      <c r="CG35" s="67"/>
      <c r="CH35" s="67"/>
      <c r="CI35" s="67"/>
      <c r="CJ35" s="68"/>
      <c r="CK35" s="68"/>
      <c r="CL35" s="68"/>
      <c r="CM35" s="67"/>
      <c r="CN35" s="67"/>
      <c r="CO35" s="67"/>
      <c r="CP35" s="67"/>
      <c r="CQ35" s="67"/>
      <c r="CR35" s="67"/>
      <c r="CS35" s="67"/>
      <c r="CT35" s="67"/>
      <c r="CU35" s="67"/>
      <c r="CV35" s="68"/>
      <c r="CW35" s="67"/>
      <c r="CX35" s="67"/>
      <c r="CY35" s="14">
        <v>40</v>
      </c>
      <c r="CZ35" s="41" t="s">
        <v>284</v>
      </c>
      <c r="DA35" s="41" t="s">
        <v>336</v>
      </c>
      <c r="DB35" s="64"/>
      <c r="DC35" s="64"/>
      <c r="DD35" s="42">
        <v>0.01</v>
      </c>
      <c r="DE35" s="54" t="s">
        <v>955</v>
      </c>
      <c r="DF35" s="64"/>
      <c r="DG35" s="44" t="s">
        <v>512</v>
      </c>
      <c r="DH35" s="44" t="s">
        <v>512</v>
      </c>
      <c r="DI35" s="44"/>
      <c r="DJ35" s="44" t="s">
        <v>512</v>
      </c>
      <c r="DK35" s="95"/>
      <c r="DL35" s="125"/>
      <c r="DM35" s="64"/>
      <c r="DN35" s="64"/>
      <c r="DO35" s="64"/>
      <c r="DP35" s="64"/>
      <c r="DQ35" s="64"/>
      <c r="DR35" s="64"/>
      <c r="DS35" s="90"/>
      <c r="DT35" s="90"/>
      <c r="DU35" s="90"/>
      <c r="DV35" s="90"/>
      <c r="DW35" s="148"/>
      <c r="DX35" s="44"/>
      <c r="DY35" s="44"/>
      <c r="EC35" s="147"/>
      <c r="ED35" s="172"/>
      <c r="EE35" s="172"/>
    </row>
    <row r="36" spans="1:135" ht="21" customHeight="1" x14ac:dyDescent="0.2">
      <c r="A36" s="14">
        <v>35</v>
      </c>
      <c r="B36" s="15" t="s">
        <v>956</v>
      </c>
      <c r="C36" s="15" t="s">
        <v>957</v>
      </c>
      <c r="D36" s="16" t="s">
        <v>168</v>
      </c>
      <c r="E36" s="16">
        <v>34</v>
      </c>
      <c r="F36" s="16">
        <v>2</v>
      </c>
      <c r="G36" s="16" t="s">
        <v>958</v>
      </c>
      <c r="H36" s="71" t="s">
        <v>959</v>
      </c>
      <c r="I36" s="72" t="s">
        <v>960</v>
      </c>
      <c r="J36" s="20">
        <v>4</v>
      </c>
      <c r="K36" s="20">
        <v>1</v>
      </c>
      <c r="L36" s="20" t="s">
        <v>961</v>
      </c>
      <c r="M36" s="21">
        <v>157</v>
      </c>
      <c r="N36" s="20" t="s">
        <v>641</v>
      </c>
      <c r="O36" s="20" t="s">
        <v>642</v>
      </c>
      <c r="P36" s="21">
        <v>11136</v>
      </c>
      <c r="Q36" s="20" t="s">
        <v>641</v>
      </c>
      <c r="R36" s="20" t="s">
        <v>962</v>
      </c>
      <c r="S36" s="21">
        <v>4771</v>
      </c>
      <c r="T36" s="20" t="s">
        <v>963</v>
      </c>
      <c r="U36" s="20" t="s">
        <v>962</v>
      </c>
      <c r="V36" s="21">
        <v>4771</v>
      </c>
      <c r="W36" s="20" t="s">
        <v>963</v>
      </c>
      <c r="X36" s="20">
        <v>17</v>
      </c>
      <c r="Y36" s="22">
        <v>2.98</v>
      </c>
      <c r="Z36" s="22">
        <v>2.98</v>
      </c>
      <c r="AA36" s="22">
        <v>3.59</v>
      </c>
      <c r="AB36" s="22">
        <v>3.59</v>
      </c>
      <c r="AC36" s="23">
        <v>1</v>
      </c>
      <c r="AD36" s="23" t="s">
        <v>198</v>
      </c>
      <c r="AE36" s="23">
        <v>1</v>
      </c>
      <c r="AF36" s="25" t="s">
        <v>199</v>
      </c>
      <c r="AG36" s="25" t="s">
        <v>203</v>
      </c>
      <c r="AH36" s="25" t="s">
        <v>360</v>
      </c>
      <c r="AI36" s="25" t="s">
        <v>309</v>
      </c>
      <c r="AJ36" s="74">
        <v>2.8</v>
      </c>
      <c r="AK36" s="74">
        <v>3</v>
      </c>
      <c r="AL36" s="23">
        <v>0</v>
      </c>
      <c r="AM36" s="23"/>
      <c r="AN36" s="23">
        <v>0</v>
      </c>
      <c r="AO36" s="20"/>
      <c r="AP36" s="20">
        <v>0</v>
      </c>
      <c r="AQ36" s="20">
        <v>1</v>
      </c>
      <c r="AR36" s="20">
        <v>0</v>
      </c>
      <c r="AS36" s="20">
        <v>0</v>
      </c>
      <c r="AT36" s="15" t="s">
        <v>964</v>
      </c>
      <c r="AU36" s="27">
        <v>41847</v>
      </c>
      <c r="AV36" s="62"/>
      <c r="AW36" s="15" t="s">
        <v>223</v>
      </c>
      <c r="AX36" s="16">
        <v>1</v>
      </c>
      <c r="AY36" s="16" t="s">
        <v>965</v>
      </c>
      <c r="AZ36" s="16">
        <v>48</v>
      </c>
      <c r="BA36" s="16" t="s">
        <v>503</v>
      </c>
      <c r="BB36" s="62"/>
      <c r="BC36" s="62"/>
      <c r="BD36" s="15" t="s">
        <v>966</v>
      </c>
      <c r="BE36" s="15" t="s">
        <v>314</v>
      </c>
      <c r="BF36" s="15" t="s">
        <v>967</v>
      </c>
      <c r="BG36" s="16" t="s">
        <v>281</v>
      </c>
      <c r="BH36" s="62"/>
      <c r="BI36" s="16">
        <v>19</v>
      </c>
      <c r="BJ36" s="16">
        <v>24</v>
      </c>
      <c r="BK36" s="16">
        <v>29</v>
      </c>
      <c r="BL36" s="16" t="s">
        <v>240</v>
      </c>
      <c r="BM36" s="16">
        <v>48</v>
      </c>
      <c r="BN36" s="16">
        <v>0.99</v>
      </c>
      <c r="BO36" s="16">
        <v>9</v>
      </c>
      <c r="BP36" s="15" t="s">
        <v>317</v>
      </c>
      <c r="BQ36" s="35"/>
      <c r="BR36" s="35"/>
      <c r="BS36" s="35"/>
      <c r="BT36" s="35"/>
      <c r="BU36" s="35"/>
      <c r="BV36" s="35"/>
      <c r="BW36" s="35"/>
      <c r="BX36" s="35"/>
      <c r="BY36" s="35"/>
      <c r="BZ36" s="35"/>
      <c r="CA36" s="35"/>
      <c r="CB36" s="35"/>
      <c r="CC36" s="16">
        <v>0</v>
      </c>
      <c r="CD36" s="35"/>
      <c r="CE36" s="37" t="s">
        <v>262</v>
      </c>
      <c r="CF36" s="38">
        <v>1992</v>
      </c>
      <c r="CG36" s="37" t="s">
        <v>379</v>
      </c>
      <c r="CH36" s="37" t="s">
        <v>269</v>
      </c>
      <c r="CI36" s="37" t="s">
        <v>269</v>
      </c>
      <c r="CJ36" s="39">
        <v>68</v>
      </c>
      <c r="CK36" s="39">
        <v>56</v>
      </c>
      <c r="CL36" s="39">
        <v>4723</v>
      </c>
      <c r="CM36" s="173" t="s">
        <v>549</v>
      </c>
      <c r="CN36" s="174"/>
      <c r="CO36" s="67"/>
      <c r="CP36" s="67"/>
      <c r="CQ36" s="67"/>
      <c r="CR36" s="67"/>
      <c r="CS36" s="37" t="s">
        <v>332</v>
      </c>
      <c r="CT36" s="67"/>
      <c r="CU36" s="37" t="s">
        <v>968</v>
      </c>
      <c r="CV36" s="68"/>
      <c r="CW36" s="37" t="s">
        <v>282</v>
      </c>
      <c r="CX36" s="37" t="s">
        <v>198</v>
      </c>
      <c r="CY36" s="14">
        <v>48</v>
      </c>
      <c r="CZ36" s="41" t="s">
        <v>464</v>
      </c>
      <c r="DA36" s="41" t="s">
        <v>287</v>
      </c>
      <c r="DB36" s="42">
        <v>1</v>
      </c>
      <c r="DC36" s="42">
        <v>4123</v>
      </c>
      <c r="DD36" s="42">
        <v>5.9</v>
      </c>
      <c r="DE36" s="41" t="s">
        <v>336</v>
      </c>
      <c r="DF36" s="42">
        <v>1E-3</v>
      </c>
      <c r="DG36" s="57">
        <v>3.9300000000000003E-9</v>
      </c>
      <c r="DH36" s="57">
        <v>3.9300000000000003E-9</v>
      </c>
      <c r="DI36" s="20"/>
      <c r="DJ36" s="20">
        <v>9.1499704587989797E-2</v>
      </c>
      <c r="DK36" s="95"/>
      <c r="DL36" s="125"/>
      <c r="DM36" s="64"/>
      <c r="DN36" s="64"/>
      <c r="DO36" s="64"/>
      <c r="DP36" s="64"/>
      <c r="DQ36" s="64"/>
      <c r="DR36" s="64"/>
      <c r="DS36" s="90"/>
      <c r="DT36" s="90"/>
      <c r="DU36" s="90"/>
      <c r="DV36" s="90"/>
      <c r="DW36" s="148"/>
      <c r="DX36" s="20"/>
      <c r="DY36" s="20"/>
      <c r="EC36" s="147"/>
      <c r="ED36" s="172"/>
      <c r="EE36" s="172"/>
    </row>
    <row r="37" spans="1:135" ht="21" customHeight="1" x14ac:dyDescent="0.2">
      <c r="A37" s="14">
        <v>36</v>
      </c>
      <c r="B37" s="15" t="s">
        <v>969</v>
      </c>
      <c r="C37" s="15" t="s">
        <v>970</v>
      </c>
      <c r="D37" s="16" t="s">
        <v>168</v>
      </c>
      <c r="E37" s="16">
        <v>34</v>
      </c>
      <c r="F37" s="16">
        <v>1</v>
      </c>
      <c r="G37" s="16" t="s">
        <v>971</v>
      </c>
      <c r="H37" s="71" t="s">
        <v>972</v>
      </c>
      <c r="I37" s="72" t="s">
        <v>973</v>
      </c>
      <c r="J37" s="20">
        <v>2</v>
      </c>
      <c r="K37" s="20">
        <v>1</v>
      </c>
      <c r="L37" s="20" t="s">
        <v>974</v>
      </c>
      <c r="M37" s="44">
        <v>1341</v>
      </c>
      <c r="N37" s="20" t="s">
        <v>975</v>
      </c>
      <c r="O37" s="20" t="s">
        <v>976</v>
      </c>
      <c r="P37" s="20">
        <v>5255</v>
      </c>
      <c r="Q37" s="20" t="s">
        <v>977</v>
      </c>
      <c r="R37" s="20" t="s">
        <v>978</v>
      </c>
      <c r="S37" s="44">
        <v>515</v>
      </c>
      <c r="T37" s="20" t="s">
        <v>979</v>
      </c>
      <c r="U37" s="20" t="s">
        <v>978</v>
      </c>
      <c r="V37" s="44">
        <v>515</v>
      </c>
      <c r="W37" s="20" t="s">
        <v>979</v>
      </c>
      <c r="X37" s="20">
        <v>72</v>
      </c>
      <c r="Y37" s="22">
        <v>2.25</v>
      </c>
      <c r="Z37" s="22">
        <v>1.65</v>
      </c>
      <c r="AA37" s="22">
        <v>1.5</v>
      </c>
      <c r="AB37" s="22">
        <v>1.5</v>
      </c>
      <c r="AC37" s="23">
        <v>5</v>
      </c>
      <c r="AD37" s="23" t="s">
        <v>198</v>
      </c>
      <c r="AE37" s="23">
        <v>1</v>
      </c>
      <c r="AF37" s="25" t="s">
        <v>199</v>
      </c>
      <c r="AG37" s="25" t="s">
        <v>308</v>
      </c>
      <c r="AH37" s="25" t="s">
        <v>206</v>
      </c>
      <c r="AI37" s="25" t="s">
        <v>475</v>
      </c>
      <c r="AJ37" s="16">
        <v>2.5</v>
      </c>
      <c r="AK37" s="16">
        <v>3.5</v>
      </c>
      <c r="AL37" s="23">
        <v>0</v>
      </c>
      <c r="AM37" s="23"/>
      <c r="AN37" s="23">
        <v>0</v>
      </c>
      <c r="AO37" s="20"/>
      <c r="AP37" s="20">
        <v>0</v>
      </c>
      <c r="AQ37" s="20">
        <v>1</v>
      </c>
      <c r="AR37" s="20">
        <v>1</v>
      </c>
      <c r="AS37" s="20">
        <v>0</v>
      </c>
      <c r="AT37" s="15" t="s">
        <v>677</v>
      </c>
      <c r="AU37" s="27">
        <v>41112</v>
      </c>
      <c r="AV37" s="47">
        <v>41234</v>
      </c>
      <c r="AW37" s="29" t="s">
        <v>921</v>
      </c>
      <c r="AX37" s="30" t="s">
        <v>877</v>
      </c>
      <c r="AY37" s="30" t="s">
        <v>980</v>
      </c>
      <c r="AZ37" s="30">
        <v>24</v>
      </c>
      <c r="BA37" s="30" t="s">
        <v>527</v>
      </c>
      <c r="BB37" s="33"/>
      <c r="BC37" s="33"/>
      <c r="BD37" s="32" t="s">
        <v>397</v>
      </c>
      <c r="BE37" s="32" t="s">
        <v>314</v>
      </c>
      <c r="BF37" s="29" t="s">
        <v>981</v>
      </c>
      <c r="BG37" s="30" t="s">
        <v>982</v>
      </c>
      <c r="BH37" s="33"/>
      <c r="BI37" s="30">
        <v>8</v>
      </c>
      <c r="BJ37" s="30">
        <v>8</v>
      </c>
      <c r="BK37" s="30">
        <v>8</v>
      </c>
      <c r="BL37" s="30" t="s">
        <v>983</v>
      </c>
      <c r="BM37" s="30">
        <v>24</v>
      </c>
      <c r="BN37" s="30">
        <v>0.95</v>
      </c>
      <c r="BO37" s="30">
        <v>9</v>
      </c>
      <c r="BP37" s="29" t="s">
        <v>725</v>
      </c>
      <c r="BQ37" s="29" t="s">
        <v>984</v>
      </c>
      <c r="BR37" s="30">
        <v>24</v>
      </c>
      <c r="BS37" s="30">
        <v>4.8000000000000001E-4</v>
      </c>
      <c r="BT37" s="30" t="s">
        <v>244</v>
      </c>
      <c r="BU37" s="33"/>
      <c r="BV37" s="32" t="s">
        <v>397</v>
      </c>
      <c r="BW37" s="32" t="s">
        <v>314</v>
      </c>
      <c r="BX37" s="30" t="s">
        <v>456</v>
      </c>
      <c r="BY37" s="30">
        <v>0.99</v>
      </c>
      <c r="BZ37" s="30" t="s">
        <v>985</v>
      </c>
      <c r="CA37" s="29" t="s">
        <v>725</v>
      </c>
      <c r="CB37" s="35"/>
      <c r="CC37" s="20">
        <v>1</v>
      </c>
      <c r="CD37" s="46" t="s">
        <v>986</v>
      </c>
      <c r="CE37" s="37" t="s">
        <v>262</v>
      </c>
      <c r="CF37" s="38">
        <v>2001</v>
      </c>
      <c r="CG37" s="37" t="s">
        <v>379</v>
      </c>
      <c r="CH37" s="37" t="s">
        <v>269</v>
      </c>
      <c r="CI37" s="37" t="s">
        <v>269</v>
      </c>
      <c r="CJ37" s="39">
        <v>46</v>
      </c>
      <c r="CK37" s="39">
        <v>19</v>
      </c>
      <c r="CL37" s="39">
        <v>509</v>
      </c>
      <c r="CM37" s="37" t="s">
        <v>272</v>
      </c>
      <c r="CN37" s="37" t="s">
        <v>407</v>
      </c>
      <c r="CO37" s="37" t="s">
        <v>328</v>
      </c>
      <c r="CP37" s="37" t="s">
        <v>987</v>
      </c>
      <c r="CQ37" s="37" t="s">
        <v>328</v>
      </c>
      <c r="CR37" s="37" t="s">
        <v>328</v>
      </c>
      <c r="CS37" s="37" t="s">
        <v>332</v>
      </c>
      <c r="CT37" s="37" t="s">
        <v>462</v>
      </c>
      <c r="CU37" s="37" t="s">
        <v>281</v>
      </c>
      <c r="CV37" s="39">
        <v>1</v>
      </c>
      <c r="CW37" s="37" t="s">
        <v>282</v>
      </c>
      <c r="CX37" s="37" t="s">
        <v>198</v>
      </c>
      <c r="CY37" s="40">
        <v>24</v>
      </c>
      <c r="CZ37" s="41" t="s">
        <v>284</v>
      </c>
      <c r="DA37" s="41" t="s">
        <v>287</v>
      </c>
      <c r="DB37" s="42">
        <v>1</v>
      </c>
      <c r="DC37" s="42">
        <v>20</v>
      </c>
      <c r="DD37" s="42">
        <v>20.79</v>
      </c>
      <c r="DE37" s="41" t="s">
        <v>336</v>
      </c>
      <c r="DF37" s="42">
        <v>0.01</v>
      </c>
      <c r="DG37" s="20">
        <v>1.9042199999999999E-4</v>
      </c>
      <c r="DH37" s="20">
        <v>1.9042199999999999E-4</v>
      </c>
      <c r="DI37" s="20"/>
      <c r="DJ37" s="20">
        <v>0.71392138643983805</v>
      </c>
      <c r="DK37" s="95">
        <v>24</v>
      </c>
      <c r="DL37" s="125" t="s">
        <v>284</v>
      </c>
      <c r="DM37" s="125" t="s">
        <v>287</v>
      </c>
      <c r="DN37" s="95">
        <v>1</v>
      </c>
      <c r="DO37" s="95">
        <v>20</v>
      </c>
      <c r="DP37" s="95">
        <v>17.350000000000001</v>
      </c>
      <c r="DQ37" s="125" t="s">
        <v>287</v>
      </c>
      <c r="DR37" s="95">
        <v>4.8000000000000001E-4</v>
      </c>
      <c r="DS37" s="90">
        <v>4.7793E-4</v>
      </c>
      <c r="DT37" s="90">
        <v>4.7793E-4</v>
      </c>
      <c r="DU37" s="90"/>
      <c r="DV37" s="90">
        <v>0.68156053699999997</v>
      </c>
      <c r="DW37" s="148"/>
      <c r="DX37" s="29" t="s">
        <v>397</v>
      </c>
      <c r="DY37" s="29" t="s">
        <v>397</v>
      </c>
      <c r="EA37" s="163">
        <f t="shared" si="0"/>
        <v>1</v>
      </c>
      <c r="EB37" s="163">
        <f t="shared" si="1"/>
        <v>1</v>
      </c>
      <c r="EC37" s="147">
        <f t="shared" si="2"/>
        <v>1</v>
      </c>
      <c r="ED37" s="172">
        <f t="shared" si="3"/>
        <v>20</v>
      </c>
      <c r="EE37" s="172">
        <f t="shared" si="4"/>
        <v>20</v>
      </c>
    </row>
    <row r="38" spans="1:135" ht="21" customHeight="1" x14ac:dyDescent="0.2">
      <c r="A38" s="14">
        <v>37</v>
      </c>
      <c r="B38" s="15" t="s">
        <v>988</v>
      </c>
      <c r="C38" s="15" t="s">
        <v>989</v>
      </c>
      <c r="D38" s="16" t="s">
        <v>168</v>
      </c>
      <c r="E38" s="16">
        <v>34</v>
      </c>
      <c r="F38" s="16">
        <v>2</v>
      </c>
      <c r="G38" s="16" t="s">
        <v>990</v>
      </c>
      <c r="H38" s="71" t="s">
        <v>991</v>
      </c>
      <c r="I38" s="72" t="s">
        <v>992</v>
      </c>
      <c r="J38" s="20">
        <v>3</v>
      </c>
      <c r="K38" s="20">
        <v>1</v>
      </c>
      <c r="L38" s="20" t="s">
        <v>993</v>
      </c>
      <c r="M38" s="21">
        <v>578</v>
      </c>
      <c r="N38" s="20" t="s">
        <v>850</v>
      </c>
      <c r="O38" s="21" t="s">
        <v>994</v>
      </c>
      <c r="P38" s="21">
        <v>6598</v>
      </c>
      <c r="Q38" s="20" t="s">
        <v>850</v>
      </c>
      <c r="R38" s="20" t="s">
        <v>995</v>
      </c>
      <c r="S38" s="21">
        <v>1167</v>
      </c>
      <c r="T38" s="20" t="s">
        <v>996</v>
      </c>
      <c r="U38" s="20" t="s">
        <v>995</v>
      </c>
      <c r="V38" s="21">
        <v>1167</v>
      </c>
      <c r="W38" s="20" t="s">
        <v>996</v>
      </c>
      <c r="X38" s="20">
        <v>116</v>
      </c>
      <c r="Y38" s="22">
        <v>6.74</v>
      </c>
      <c r="Z38" s="22">
        <v>6.74</v>
      </c>
      <c r="AA38" s="22">
        <v>1.78</v>
      </c>
      <c r="AB38" s="22">
        <v>1.78</v>
      </c>
      <c r="AC38" s="23">
        <v>3</v>
      </c>
      <c r="AD38" s="23" t="s">
        <v>198</v>
      </c>
      <c r="AE38" s="23">
        <v>1</v>
      </c>
      <c r="AF38" s="25" t="s">
        <v>199</v>
      </c>
      <c r="AG38" s="25" t="s">
        <v>359</v>
      </c>
      <c r="AH38" s="25" t="s">
        <v>360</v>
      </c>
      <c r="AI38" s="25" t="s">
        <v>309</v>
      </c>
      <c r="AJ38" s="16">
        <v>2</v>
      </c>
      <c r="AK38" s="16">
        <v>2.75</v>
      </c>
      <c r="AL38" s="23">
        <v>0</v>
      </c>
      <c r="AM38" s="23"/>
      <c r="AN38" s="23">
        <v>0</v>
      </c>
      <c r="AO38" s="20"/>
      <c r="AP38" s="20">
        <v>0</v>
      </c>
      <c r="AQ38" s="20">
        <v>1</v>
      </c>
      <c r="AR38" s="20">
        <v>1</v>
      </c>
      <c r="AS38" s="20">
        <v>0</v>
      </c>
      <c r="AT38" s="15" t="s">
        <v>997</v>
      </c>
      <c r="AU38" s="27">
        <v>41082</v>
      </c>
      <c r="AV38" s="47">
        <v>41379</v>
      </c>
      <c r="AW38" s="29" t="s">
        <v>997</v>
      </c>
      <c r="AX38" s="30">
        <v>3</v>
      </c>
      <c r="AY38" s="30" t="s">
        <v>998</v>
      </c>
      <c r="AZ38" s="30">
        <v>12</v>
      </c>
      <c r="BA38" s="30" t="s">
        <v>587</v>
      </c>
      <c r="BB38" s="31"/>
      <c r="BC38" s="31"/>
      <c r="BD38" s="32" t="s">
        <v>233</v>
      </c>
      <c r="BE38" s="32" t="s">
        <v>235</v>
      </c>
      <c r="BF38" s="29" t="s">
        <v>999</v>
      </c>
      <c r="BG38" s="30" t="s">
        <v>1000</v>
      </c>
      <c r="BH38" s="33"/>
      <c r="BI38" s="30">
        <v>23</v>
      </c>
      <c r="BJ38" s="30">
        <v>30</v>
      </c>
      <c r="BK38" s="30">
        <v>36</v>
      </c>
      <c r="BL38" s="30" t="s">
        <v>240</v>
      </c>
      <c r="BM38" s="30">
        <v>18</v>
      </c>
      <c r="BN38" s="30">
        <v>0.69</v>
      </c>
      <c r="BO38" s="30">
        <v>1</v>
      </c>
      <c r="BP38" s="29" t="s">
        <v>1001</v>
      </c>
      <c r="BQ38" s="29" t="s">
        <v>1002</v>
      </c>
      <c r="BR38" s="30">
        <v>18</v>
      </c>
      <c r="BS38" s="30">
        <v>0.14199999999999999</v>
      </c>
      <c r="BT38" s="30" t="s">
        <v>244</v>
      </c>
      <c r="BU38" s="31"/>
      <c r="BV38" s="32" t="s">
        <v>233</v>
      </c>
      <c r="BW38" s="32" t="s">
        <v>235</v>
      </c>
      <c r="BX38" s="30" t="s">
        <v>245</v>
      </c>
      <c r="BY38" s="30">
        <v>0.69</v>
      </c>
      <c r="BZ38" s="30" t="s">
        <v>1003</v>
      </c>
      <c r="CA38" s="29" t="s">
        <v>377</v>
      </c>
      <c r="CB38" s="35"/>
      <c r="CC38" s="20">
        <v>1</v>
      </c>
      <c r="CD38" s="46" t="s">
        <v>1004</v>
      </c>
      <c r="CE38" s="37" t="s">
        <v>262</v>
      </c>
      <c r="CF38" s="38">
        <v>2010</v>
      </c>
      <c r="CG38" s="37" t="s">
        <v>432</v>
      </c>
      <c r="CH38" s="37" t="s">
        <v>267</v>
      </c>
      <c r="CI38" s="37" t="s">
        <v>269</v>
      </c>
      <c r="CJ38" s="39">
        <v>16</v>
      </c>
      <c r="CK38" s="39">
        <v>12</v>
      </c>
      <c r="CL38" s="39">
        <v>1155</v>
      </c>
      <c r="CM38" s="37" t="s">
        <v>272</v>
      </c>
      <c r="CN38" s="37" t="s">
        <v>407</v>
      </c>
      <c r="CO38" s="37" t="s">
        <v>328</v>
      </c>
      <c r="CP38" s="37" t="s">
        <v>1005</v>
      </c>
      <c r="CQ38" s="37" t="s">
        <v>277</v>
      </c>
      <c r="CR38" s="37" t="s">
        <v>328</v>
      </c>
      <c r="CS38" s="37" t="s">
        <v>278</v>
      </c>
      <c r="CT38" s="37" t="s">
        <v>462</v>
      </c>
      <c r="CU38" s="37" t="s">
        <v>281</v>
      </c>
      <c r="CV38" s="39">
        <v>1</v>
      </c>
      <c r="CW38" s="37" t="s">
        <v>282</v>
      </c>
      <c r="CX38" s="37" t="s">
        <v>198</v>
      </c>
      <c r="CY38" s="40">
        <v>12</v>
      </c>
      <c r="CZ38" s="41" t="s">
        <v>284</v>
      </c>
      <c r="DA38" s="41" t="s">
        <v>287</v>
      </c>
      <c r="DB38" s="42">
        <v>1</v>
      </c>
      <c r="DC38" s="42">
        <v>11</v>
      </c>
      <c r="DD38" s="42">
        <v>4.8</v>
      </c>
      <c r="DE38" s="41" t="s">
        <v>336</v>
      </c>
      <c r="DF38" s="42">
        <v>0.05</v>
      </c>
      <c r="DG38" s="20">
        <v>5.0889110000000001E-2</v>
      </c>
      <c r="DH38" s="20">
        <v>5.0889110000000001E-2</v>
      </c>
      <c r="DI38" s="20"/>
      <c r="DJ38" s="20">
        <v>0.55117825460954994</v>
      </c>
      <c r="DK38" s="95">
        <v>18</v>
      </c>
      <c r="DL38" s="125" t="s">
        <v>284</v>
      </c>
      <c r="DM38" s="125" t="s">
        <v>287</v>
      </c>
      <c r="DN38" s="95">
        <v>1</v>
      </c>
      <c r="DO38" s="95">
        <v>17</v>
      </c>
      <c r="DP38" s="95">
        <v>2.37</v>
      </c>
      <c r="DQ38" s="125" t="s">
        <v>287</v>
      </c>
      <c r="DR38" s="95">
        <v>0.14199999999999999</v>
      </c>
      <c r="DS38" s="90">
        <v>0.14209302200000001</v>
      </c>
      <c r="DT38" s="90">
        <v>0.14209302200000001</v>
      </c>
      <c r="DU38" s="90"/>
      <c r="DV38" s="90">
        <v>0.34979158900000001</v>
      </c>
      <c r="DW38" s="148"/>
      <c r="DX38" s="29" t="s">
        <v>291</v>
      </c>
      <c r="DY38" s="29" t="s">
        <v>710</v>
      </c>
      <c r="EA38" s="165">
        <v>1</v>
      </c>
      <c r="EB38" s="163">
        <f t="shared" si="1"/>
        <v>0</v>
      </c>
      <c r="EC38" s="147">
        <f t="shared" si="2"/>
        <v>1</v>
      </c>
      <c r="ED38" s="172">
        <f t="shared" si="3"/>
        <v>11</v>
      </c>
      <c r="EE38" s="172">
        <f t="shared" si="4"/>
        <v>17</v>
      </c>
    </row>
    <row r="39" spans="1:135" ht="21" customHeight="1" x14ac:dyDescent="0.2">
      <c r="A39" s="14">
        <v>38</v>
      </c>
      <c r="B39" s="29" t="s">
        <v>1006</v>
      </c>
      <c r="C39" s="29" t="s">
        <v>1007</v>
      </c>
      <c r="D39" s="43" t="s">
        <v>168</v>
      </c>
      <c r="E39" s="43">
        <v>34</v>
      </c>
      <c r="F39" s="43">
        <v>1</v>
      </c>
      <c r="G39" s="43" t="s">
        <v>1008</v>
      </c>
      <c r="H39" s="75"/>
      <c r="I39" s="75" t="s">
        <v>1009</v>
      </c>
      <c r="J39" s="44">
        <v>3</v>
      </c>
      <c r="K39" s="44"/>
      <c r="L39" s="44" t="s">
        <v>1010</v>
      </c>
      <c r="T39" s="45"/>
      <c r="W39" s="45"/>
      <c r="X39" s="44">
        <v>32</v>
      </c>
      <c r="Y39" s="44"/>
      <c r="Z39" s="44"/>
      <c r="AA39" s="44"/>
      <c r="AB39" s="44"/>
      <c r="AC39" s="44"/>
      <c r="AD39" s="44"/>
      <c r="AE39" s="44"/>
      <c r="AF39" s="44"/>
      <c r="AG39" s="44"/>
      <c r="AH39" s="44"/>
      <c r="AI39" s="44"/>
      <c r="AJ39" s="44"/>
      <c r="AK39" s="44"/>
      <c r="AL39" s="44"/>
      <c r="AM39" s="44"/>
      <c r="AN39" s="44"/>
      <c r="AO39" s="44"/>
      <c r="AP39" s="44">
        <v>0</v>
      </c>
      <c r="AQ39" s="44">
        <v>0</v>
      </c>
      <c r="AR39" s="44">
        <v>0</v>
      </c>
      <c r="AS39" s="44">
        <v>0</v>
      </c>
      <c r="AU39" s="79"/>
      <c r="AW39" s="7" t="s">
        <v>311</v>
      </c>
      <c r="AX39" s="44">
        <v>3</v>
      </c>
      <c r="AY39" s="44" t="s">
        <v>1011</v>
      </c>
      <c r="AZ39" s="44">
        <v>205</v>
      </c>
      <c r="BA39" s="44">
        <v>0.85399999999999998</v>
      </c>
      <c r="BD39" s="7" t="s">
        <v>1012</v>
      </c>
      <c r="BE39" s="7" t="s">
        <v>1013</v>
      </c>
      <c r="BF39" s="7" t="s">
        <v>1014</v>
      </c>
      <c r="BG39" s="44" t="s">
        <v>1011</v>
      </c>
      <c r="BI39" s="45"/>
      <c r="BJ39" s="45"/>
      <c r="BK39" s="45"/>
      <c r="BL39" s="45"/>
      <c r="BM39" s="45"/>
      <c r="BN39" s="45"/>
      <c r="BO39" s="45"/>
      <c r="CC39" s="45"/>
      <c r="CE39" s="67"/>
      <c r="CF39" s="67"/>
      <c r="CG39" s="67"/>
      <c r="CH39" s="67"/>
      <c r="CI39" s="67"/>
      <c r="CJ39" s="68"/>
      <c r="CK39" s="68"/>
      <c r="CL39" s="68"/>
      <c r="CM39" s="67"/>
      <c r="CN39" s="67"/>
      <c r="CO39" s="67"/>
      <c r="CP39" s="67"/>
      <c r="CQ39" s="67"/>
      <c r="CR39" s="67"/>
      <c r="CS39" s="67"/>
      <c r="CT39" s="67"/>
      <c r="CU39" s="67"/>
      <c r="CV39" s="68"/>
      <c r="CW39" s="67"/>
      <c r="CX39" s="67"/>
      <c r="CY39" s="14">
        <v>205</v>
      </c>
      <c r="CZ39" s="41" t="s">
        <v>1015</v>
      </c>
      <c r="DA39" s="41" t="s">
        <v>287</v>
      </c>
      <c r="DB39" s="64"/>
      <c r="DC39" s="64"/>
      <c r="DD39" s="42">
        <v>4.1000000000000002E-2</v>
      </c>
      <c r="DE39" s="41" t="s">
        <v>287</v>
      </c>
      <c r="DF39" s="42">
        <v>0.85399999999999998</v>
      </c>
      <c r="DG39" s="44">
        <v>0.55986210999999997</v>
      </c>
      <c r="DH39" s="44">
        <v>0.55986210999999997</v>
      </c>
      <c r="DI39" s="44"/>
      <c r="DJ39" s="44">
        <v>4.1000000000000002E-2</v>
      </c>
      <c r="DK39" s="95"/>
      <c r="DL39" s="125"/>
      <c r="DM39" s="64"/>
      <c r="DN39" s="64"/>
      <c r="DO39" s="64"/>
      <c r="DP39" s="64"/>
      <c r="DQ39" s="64"/>
      <c r="DR39" s="64"/>
      <c r="DS39" s="90"/>
      <c r="DT39" s="90"/>
      <c r="DU39" s="90"/>
      <c r="DV39" s="90"/>
      <c r="DW39" s="148"/>
      <c r="DX39" s="44"/>
      <c r="DY39" s="44"/>
      <c r="EC39" s="147"/>
      <c r="ED39" s="172"/>
      <c r="EE39" s="172"/>
    </row>
    <row r="40" spans="1:135" ht="21" customHeight="1" x14ac:dyDescent="0.2">
      <c r="A40" s="14">
        <v>39</v>
      </c>
      <c r="B40" s="15" t="s">
        <v>1016</v>
      </c>
      <c r="C40" s="15" t="s">
        <v>1017</v>
      </c>
      <c r="D40" s="16" t="s">
        <v>168</v>
      </c>
      <c r="E40" s="16">
        <v>34</v>
      </c>
      <c r="F40" s="16">
        <v>1</v>
      </c>
      <c r="G40" s="16" t="s">
        <v>1018</v>
      </c>
      <c r="H40" s="71" t="s">
        <v>1019</v>
      </c>
      <c r="I40" s="72" t="s">
        <v>1020</v>
      </c>
      <c r="J40" s="20">
        <v>1</v>
      </c>
      <c r="K40" s="20">
        <v>4</v>
      </c>
      <c r="L40" s="20" t="s">
        <v>1021</v>
      </c>
      <c r="M40" s="21">
        <v>848</v>
      </c>
      <c r="N40" s="20" t="s">
        <v>522</v>
      </c>
      <c r="O40" s="20" t="s">
        <v>1021</v>
      </c>
      <c r="P40" s="21">
        <v>848</v>
      </c>
      <c r="Q40" s="20" t="s">
        <v>522</v>
      </c>
      <c r="R40" s="21" t="s">
        <v>1022</v>
      </c>
      <c r="S40" s="21">
        <v>1</v>
      </c>
      <c r="T40" s="20" t="s">
        <v>1023</v>
      </c>
      <c r="U40" s="20" t="s">
        <v>1024</v>
      </c>
      <c r="V40" s="21">
        <v>15770</v>
      </c>
      <c r="W40" s="20" t="s">
        <v>1023</v>
      </c>
      <c r="X40" s="20">
        <v>40</v>
      </c>
      <c r="Y40" s="22">
        <v>3.53</v>
      </c>
      <c r="Z40" s="22">
        <v>3.53</v>
      </c>
      <c r="AA40" s="22">
        <v>2.2000000000000002</v>
      </c>
      <c r="AB40" s="22">
        <v>2.2000000000000002</v>
      </c>
      <c r="AC40" s="23">
        <v>1</v>
      </c>
      <c r="AD40" s="23" t="s">
        <v>198</v>
      </c>
      <c r="AE40" s="23">
        <v>1</v>
      </c>
      <c r="AF40" s="25" t="s">
        <v>199</v>
      </c>
      <c r="AG40" s="25" t="s">
        <v>203</v>
      </c>
      <c r="AH40" s="25" t="s">
        <v>360</v>
      </c>
      <c r="AI40" s="25" t="s">
        <v>606</v>
      </c>
      <c r="AJ40" s="16">
        <v>3.2</v>
      </c>
      <c r="AK40" s="16">
        <v>3.8</v>
      </c>
      <c r="AL40" s="23">
        <v>0</v>
      </c>
      <c r="AM40" s="20"/>
      <c r="AN40" s="20">
        <v>0</v>
      </c>
      <c r="AO40" s="20"/>
      <c r="AP40" s="20">
        <v>0</v>
      </c>
      <c r="AQ40" s="20">
        <v>3</v>
      </c>
      <c r="AR40" s="20">
        <v>1</v>
      </c>
      <c r="AS40" s="20">
        <v>0</v>
      </c>
      <c r="AT40" s="15" t="s">
        <v>1025</v>
      </c>
      <c r="AU40" s="27">
        <v>41871</v>
      </c>
      <c r="AV40" s="28">
        <v>41969</v>
      </c>
      <c r="AW40" s="29" t="s">
        <v>311</v>
      </c>
      <c r="AX40" s="30">
        <v>1</v>
      </c>
      <c r="AY40" s="30" t="s">
        <v>1026</v>
      </c>
      <c r="AZ40" s="30">
        <v>68</v>
      </c>
      <c r="BA40" s="30" t="s">
        <v>587</v>
      </c>
      <c r="BB40" s="33"/>
      <c r="BC40" s="33"/>
      <c r="BD40" s="29" t="s">
        <v>1027</v>
      </c>
      <c r="BE40" s="32" t="s">
        <v>314</v>
      </c>
      <c r="BF40" s="29" t="s">
        <v>1028</v>
      </c>
      <c r="BG40" s="30" t="s">
        <v>281</v>
      </c>
      <c r="BH40" s="33"/>
      <c r="BI40" s="30">
        <v>60</v>
      </c>
      <c r="BJ40" s="30">
        <v>80</v>
      </c>
      <c r="BK40" s="30">
        <v>99</v>
      </c>
      <c r="BL40" s="30" t="s">
        <v>240</v>
      </c>
      <c r="BM40" s="30">
        <v>72</v>
      </c>
      <c r="BN40" s="30">
        <v>0.87</v>
      </c>
      <c r="BO40" s="30">
        <v>9</v>
      </c>
      <c r="BP40" s="29" t="s">
        <v>317</v>
      </c>
      <c r="BQ40" s="29" t="s">
        <v>1029</v>
      </c>
      <c r="BR40" s="30">
        <v>153</v>
      </c>
      <c r="BS40" s="30">
        <v>0.21</v>
      </c>
      <c r="BT40" s="30" t="s">
        <v>244</v>
      </c>
      <c r="BU40" s="30">
        <v>2</v>
      </c>
      <c r="BV40" s="32" t="s">
        <v>1027</v>
      </c>
      <c r="BW40" s="32" t="s">
        <v>314</v>
      </c>
      <c r="BX40" s="30" t="s">
        <v>245</v>
      </c>
      <c r="BY40" s="30">
        <v>0.87</v>
      </c>
      <c r="BZ40" s="30" t="s">
        <v>281</v>
      </c>
      <c r="CA40" s="29" t="s">
        <v>1030</v>
      </c>
      <c r="CB40" s="29" t="s">
        <v>1031</v>
      </c>
      <c r="CC40" s="20">
        <v>1</v>
      </c>
      <c r="CD40" s="35"/>
      <c r="CE40" s="37" t="s">
        <v>262</v>
      </c>
      <c r="CF40" s="38">
        <v>1991</v>
      </c>
      <c r="CG40" s="37" t="s">
        <v>379</v>
      </c>
      <c r="CH40" s="37" t="s">
        <v>326</v>
      </c>
      <c r="CI40" s="37" t="s">
        <v>326</v>
      </c>
      <c r="CJ40" s="39">
        <v>200</v>
      </c>
      <c r="CK40" s="39">
        <v>150</v>
      </c>
      <c r="CL40" s="39">
        <v>15633</v>
      </c>
      <c r="CM40" s="37" t="s">
        <v>272</v>
      </c>
      <c r="CN40" s="37" t="s">
        <v>407</v>
      </c>
      <c r="CO40" s="37" t="s">
        <v>274</v>
      </c>
      <c r="CP40" s="37" t="s">
        <v>1032</v>
      </c>
      <c r="CQ40" s="37" t="s">
        <v>618</v>
      </c>
      <c r="CR40" s="37" t="s">
        <v>276</v>
      </c>
      <c r="CS40" s="37" t="s">
        <v>332</v>
      </c>
      <c r="CT40" s="37" t="s">
        <v>334</v>
      </c>
      <c r="CU40" s="37" t="s">
        <v>281</v>
      </c>
      <c r="CV40" s="39">
        <v>1</v>
      </c>
      <c r="CW40" s="37" t="s">
        <v>282</v>
      </c>
      <c r="CX40" s="37" t="s">
        <v>1033</v>
      </c>
      <c r="CY40" s="40">
        <v>68</v>
      </c>
      <c r="CZ40" s="41" t="s">
        <v>1034</v>
      </c>
      <c r="DA40" s="41" t="s">
        <v>287</v>
      </c>
      <c r="DB40" s="64"/>
      <c r="DC40" s="64"/>
      <c r="DD40" s="42">
        <v>3.1</v>
      </c>
      <c r="DE40" s="41" t="s">
        <v>336</v>
      </c>
      <c r="DF40" s="42">
        <v>0.05</v>
      </c>
      <c r="DG40" s="20">
        <v>1.9352060000000001E-3</v>
      </c>
      <c r="DH40" s="20">
        <v>1.9352060000000001E-3</v>
      </c>
      <c r="DI40" s="20"/>
      <c r="DJ40" s="20">
        <v>0.36661571330412801</v>
      </c>
      <c r="DK40" s="95">
        <v>153</v>
      </c>
      <c r="DL40" s="125" t="s">
        <v>1034</v>
      </c>
      <c r="DM40" s="125" t="s">
        <v>287</v>
      </c>
      <c r="DN40" s="64"/>
      <c r="DO40" s="64"/>
      <c r="DP40" s="95">
        <v>1.25</v>
      </c>
      <c r="DQ40" s="125" t="s">
        <v>287</v>
      </c>
      <c r="DR40" s="95">
        <v>0.21</v>
      </c>
      <c r="DS40" s="90">
        <v>0.211299547</v>
      </c>
      <c r="DT40" s="90">
        <v>0.211299547</v>
      </c>
      <c r="DU40" s="90"/>
      <c r="DV40" s="90">
        <v>0.10170916100000001</v>
      </c>
      <c r="DW40" s="148"/>
      <c r="DX40" s="29" t="s">
        <v>1027</v>
      </c>
      <c r="DY40" s="29" t="s">
        <v>1035</v>
      </c>
      <c r="EA40" s="163">
        <f t="shared" si="0"/>
        <v>1</v>
      </c>
      <c r="EB40" s="163">
        <f t="shared" si="1"/>
        <v>0</v>
      </c>
      <c r="EC40" s="147">
        <f t="shared" si="2"/>
        <v>1</v>
      </c>
      <c r="ED40" s="172">
        <v>68</v>
      </c>
      <c r="EE40" s="172">
        <v>153</v>
      </c>
    </row>
    <row r="41" spans="1:135" ht="21" customHeight="1" x14ac:dyDescent="0.2">
      <c r="A41" s="14">
        <v>40</v>
      </c>
      <c r="B41" s="29" t="s">
        <v>1036</v>
      </c>
      <c r="C41" s="29" t="s">
        <v>1037</v>
      </c>
      <c r="D41" s="43" t="s">
        <v>168</v>
      </c>
      <c r="E41" s="43">
        <v>34</v>
      </c>
      <c r="F41" s="43">
        <v>2</v>
      </c>
      <c r="G41" s="43" t="s">
        <v>1038</v>
      </c>
      <c r="H41" s="75"/>
      <c r="I41" s="75" t="s">
        <v>1039</v>
      </c>
      <c r="J41" s="44">
        <v>3</v>
      </c>
      <c r="K41" s="44"/>
      <c r="L41" s="44" t="s">
        <v>1040</v>
      </c>
      <c r="M41" s="44"/>
      <c r="N41" s="44"/>
      <c r="O41" s="44"/>
      <c r="P41" s="44"/>
      <c r="Q41" s="44"/>
      <c r="R41" s="44"/>
      <c r="S41" s="44"/>
      <c r="T41" s="44"/>
      <c r="U41" s="44"/>
      <c r="V41" s="44"/>
      <c r="W41" s="44"/>
      <c r="X41" s="44">
        <v>11</v>
      </c>
      <c r="Y41" s="44"/>
      <c r="Z41" s="44"/>
      <c r="AA41" s="44"/>
      <c r="AB41" s="44"/>
      <c r="AC41" s="44"/>
      <c r="AD41" s="44"/>
      <c r="AE41" s="44"/>
      <c r="AF41" s="44"/>
      <c r="AG41" s="44"/>
      <c r="AH41" s="44"/>
      <c r="AI41" s="44"/>
      <c r="AJ41" s="44"/>
      <c r="AK41" s="44"/>
      <c r="AL41" s="44"/>
      <c r="AM41" s="44"/>
      <c r="AN41" s="44"/>
      <c r="AO41" s="44"/>
      <c r="AP41" s="44">
        <v>0</v>
      </c>
      <c r="AQ41" s="44">
        <v>0</v>
      </c>
      <c r="AR41" s="44">
        <v>0</v>
      </c>
      <c r="AS41" s="44">
        <v>0</v>
      </c>
      <c r="AU41" s="79"/>
      <c r="AW41" s="7" t="s">
        <v>311</v>
      </c>
      <c r="AX41" s="44">
        <v>5</v>
      </c>
      <c r="AY41" s="44" t="s">
        <v>1041</v>
      </c>
      <c r="AZ41" s="44">
        <v>24</v>
      </c>
      <c r="BA41" s="44" t="s">
        <v>1042</v>
      </c>
      <c r="BD41" s="7" t="s">
        <v>291</v>
      </c>
      <c r="BE41" s="7" t="s">
        <v>314</v>
      </c>
      <c r="BF41" s="7" t="s">
        <v>1043</v>
      </c>
      <c r="BG41" s="44" t="s">
        <v>1044</v>
      </c>
      <c r="BI41" s="45"/>
      <c r="BJ41" s="45"/>
      <c r="BK41" s="45"/>
      <c r="BL41" s="45"/>
      <c r="BM41" s="45"/>
      <c r="BN41" s="45"/>
      <c r="BO41" s="45"/>
      <c r="CC41" s="45"/>
      <c r="CE41" s="67"/>
      <c r="CF41" s="67"/>
      <c r="CG41" s="67"/>
      <c r="CH41" s="67"/>
      <c r="CI41" s="67"/>
      <c r="CJ41" s="68"/>
      <c r="CK41" s="68"/>
      <c r="CL41" s="68"/>
      <c r="CM41" s="67"/>
      <c r="CN41" s="67"/>
      <c r="CO41" s="67"/>
      <c r="CP41" s="67"/>
      <c r="CQ41" s="67"/>
      <c r="CR41" s="67"/>
      <c r="CS41" s="67"/>
      <c r="CT41" s="67"/>
      <c r="CU41" s="67"/>
      <c r="CV41" s="68"/>
      <c r="CW41" s="67"/>
      <c r="CX41" s="67"/>
      <c r="CY41" s="14">
        <v>24</v>
      </c>
      <c r="CZ41" s="41" t="s">
        <v>284</v>
      </c>
      <c r="DA41" s="41" t="s">
        <v>287</v>
      </c>
      <c r="DB41" s="42">
        <v>1</v>
      </c>
      <c r="DC41" s="42">
        <v>23</v>
      </c>
      <c r="DD41" s="42">
        <v>0.36</v>
      </c>
      <c r="DE41" s="41" t="s">
        <v>821</v>
      </c>
      <c r="DF41" s="42">
        <v>0.05</v>
      </c>
      <c r="DG41" s="44">
        <v>0.55437226699999997</v>
      </c>
      <c r="DH41" s="44">
        <v>0.55437226699999997</v>
      </c>
      <c r="DI41" s="44"/>
      <c r="DJ41" s="44">
        <v>0.124140883290355</v>
      </c>
      <c r="DK41" s="95"/>
      <c r="DL41" s="125"/>
      <c r="DM41" s="64"/>
      <c r="DN41" s="64"/>
      <c r="DO41" s="64"/>
      <c r="DP41" s="64"/>
      <c r="DQ41" s="64"/>
      <c r="DR41" s="64"/>
      <c r="DS41" s="90"/>
      <c r="DT41" s="90"/>
      <c r="DU41" s="90"/>
      <c r="DV41" s="90"/>
      <c r="DW41" s="148"/>
      <c r="DX41" s="44"/>
      <c r="DY41" s="44"/>
      <c r="EC41" s="147"/>
      <c r="ED41" s="172"/>
      <c r="EE41" s="172"/>
    </row>
    <row r="42" spans="1:135" ht="21" customHeight="1" x14ac:dyDescent="0.2">
      <c r="A42" s="14">
        <v>41</v>
      </c>
      <c r="B42" s="15" t="s">
        <v>1045</v>
      </c>
      <c r="C42" s="15" t="s">
        <v>1046</v>
      </c>
      <c r="D42" s="16" t="s">
        <v>1047</v>
      </c>
      <c r="E42" s="16">
        <v>94</v>
      </c>
      <c r="F42" s="16">
        <v>6</v>
      </c>
      <c r="G42" s="16" t="s">
        <v>1048</v>
      </c>
      <c r="H42" s="18" t="s">
        <v>1049</v>
      </c>
      <c r="I42" s="19" t="s">
        <v>1050</v>
      </c>
      <c r="J42" s="20">
        <v>1</v>
      </c>
      <c r="K42" s="20">
        <v>1</v>
      </c>
      <c r="L42" s="20" t="s">
        <v>1051</v>
      </c>
      <c r="M42" s="21">
        <v>1284</v>
      </c>
      <c r="N42" s="20" t="s">
        <v>1052</v>
      </c>
      <c r="O42" s="20" t="s">
        <v>1051</v>
      </c>
      <c r="P42" s="21">
        <v>1284</v>
      </c>
      <c r="Q42" s="20" t="s">
        <v>1052</v>
      </c>
      <c r="R42" s="20" t="s">
        <v>1053</v>
      </c>
      <c r="S42" s="21">
        <v>53</v>
      </c>
      <c r="T42" s="20" t="s">
        <v>1054</v>
      </c>
      <c r="U42" s="20" t="s">
        <v>1055</v>
      </c>
      <c r="V42" s="21">
        <v>53</v>
      </c>
      <c r="W42" s="20" t="s">
        <v>1054</v>
      </c>
      <c r="X42" s="20">
        <v>96</v>
      </c>
      <c r="Y42" s="22">
        <v>2.61</v>
      </c>
      <c r="Z42" s="22">
        <v>2.61</v>
      </c>
      <c r="AA42" s="22">
        <v>2.94</v>
      </c>
      <c r="AB42" s="22">
        <v>2.94</v>
      </c>
      <c r="AC42" s="23">
        <v>6</v>
      </c>
      <c r="AD42" s="23" t="s">
        <v>411</v>
      </c>
      <c r="AE42" s="23">
        <v>1</v>
      </c>
      <c r="AF42" s="25" t="s">
        <v>199</v>
      </c>
      <c r="AG42" s="25" t="s">
        <v>203</v>
      </c>
      <c r="AH42" s="25" t="s">
        <v>360</v>
      </c>
      <c r="AI42" s="25" t="s">
        <v>606</v>
      </c>
      <c r="AJ42" s="74">
        <v>3.67</v>
      </c>
      <c r="AK42" s="74">
        <v>3</v>
      </c>
      <c r="AL42" s="23">
        <v>1</v>
      </c>
      <c r="AM42" s="23">
        <v>1</v>
      </c>
      <c r="AN42" s="23">
        <v>0</v>
      </c>
      <c r="AO42" s="20"/>
      <c r="AP42" s="20">
        <v>0</v>
      </c>
      <c r="AQ42" s="20">
        <v>1</v>
      </c>
      <c r="AR42" s="20">
        <v>0</v>
      </c>
      <c r="AS42" s="20">
        <v>0</v>
      </c>
      <c r="AT42" s="15" t="s">
        <v>1056</v>
      </c>
      <c r="AU42" s="27">
        <v>41704</v>
      </c>
      <c r="AV42" s="62"/>
      <c r="AW42" s="15" t="s">
        <v>311</v>
      </c>
      <c r="AX42" s="16">
        <v>6</v>
      </c>
      <c r="AY42" s="16" t="s">
        <v>1057</v>
      </c>
      <c r="AZ42" s="16">
        <v>72</v>
      </c>
      <c r="BA42" s="16" t="s">
        <v>587</v>
      </c>
      <c r="BB42" s="62"/>
      <c r="BC42" s="62"/>
      <c r="BD42" s="15" t="s">
        <v>1058</v>
      </c>
      <c r="BE42" s="15" t="s">
        <v>235</v>
      </c>
      <c r="BF42" s="15" t="s">
        <v>1059</v>
      </c>
      <c r="BG42" s="16" t="s">
        <v>1060</v>
      </c>
      <c r="BH42" s="62"/>
      <c r="BI42" s="16">
        <v>134</v>
      </c>
      <c r="BJ42" s="16">
        <v>178</v>
      </c>
      <c r="BK42" s="16">
        <v>218</v>
      </c>
      <c r="BL42" s="16" t="s">
        <v>240</v>
      </c>
      <c r="BM42" s="16">
        <v>134</v>
      </c>
      <c r="BN42" s="16">
        <v>0.8</v>
      </c>
      <c r="BO42" s="16">
        <v>1</v>
      </c>
      <c r="BP42" s="15" t="s">
        <v>562</v>
      </c>
      <c r="BQ42" s="35"/>
      <c r="BR42" s="35"/>
      <c r="BS42" s="35"/>
      <c r="BT42" s="35"/>
      <c r="BU42" s="35"/>
      <c r="BV42" s="35"/>
      <c r="BW42" s="35"/>
      <c r="BX42" s="35"/>
      <c r="BY42" s="35"/>
      <c r="BZ42" s="35"/>
      <c r="CA42" s="35"/>
      <c r="CB42" s="35"/>
      <c r="CC42" s="16">
        <v>0</v>
      </c>
      <c r="CD42" s="35"/>
      <c r="CE42" s="69"/>
      <c r="CF42" s="69"/>
      <c r="CG42" s="69"/>
      <c r="CH42" s="69"/>
      <c r="CI42" s="69"/>
      <c r="CJ42" s="68"/>
      <c r="CK42" s="68"/>
      <c r="CL42" s="68"/>
      <c r="CM42" s="69"/>
      <c r="CN42" s="69"/>
      <c r="CO42" s="69"/>
      <c r="CP42" s="69"/>
      <c r="CQ42" s="69"/>
      <c r="CR42" s="69"/>
      <c r="CS42" s="69"/>
      <c r="CT42" s="69"/>
      <c r="CU42" s="69"/>
      <c r="CV42" s="68"/>
      <c r="CW42" s="69"/>
      <c r="CX42" s="69"/>
      <c r="CY42" s="14">
        <v>72</v>
      </c>
      <c r="CZ42" s="41" t="s">
        <v>284</v>
      </c>
      <c r="DA42" s="41" t="s">
        <v>287</v>
      </c>
      <c r="DB42" s="42">
        <v>1</v>
      </c>
      <c r="DC42" s="42">
        <v>68</v>
      </c>
      <c r="DD42" s="42">
        <v>4.1399999999999997</v>
      </c>
      <c r="DE42" s="41" t="s">
        <v>336</v>
      </c>
      <c r="DF42" s="42">
        <v>0.05</v>
      </c>
      <c r="DG42" s="20">
        <v>4.5782734999999998E-2</v>
      </c>
      <c r="DH42" s="20">
        <v>4.5782734999999998E-2</v>
      </c>
      <c r="DI42" s="20"/>
      <c r="DJ42" s="20">
        <v>0.23955878489889401</v>
      </c>
      <c r="DK42" s="95"/>
      <c r="DL42" s="125"/>
      <c r="DM42" s="64"/>
      <c r="DN42" s="64"/>
      <c r="DO42" s="64"/>
      <c r="DP42" s="64"/>
      <c r="DQ42" s="64"/>
      <c r="DR42" s="64"/>
      <c r="DS42" s="90"/>
      <c r="DT42" s="90"/>
      <c r="DU42" s="90"/>
      <c r="DV42" s="90"/>
      <c r="DW42" s="148"/>
      <c r="DX42" s="20"/>
      <c r="DY42" s="20"/>
      <c r="EC42" s="147"/>
      <c r="ED42" s="172"/>
      <c r="EE42" s="172"/>
    </row>
    <row r="43" spans="1:135" ht="21" customHeight="1" x14ac:dyDescent="0.2">
      <c r="A43" s="14">
        <v>42</v>
      </c>
      <c r="B43" s="29" t="s">
        <v>1061</v>
      </c>
      <c r="C43" s="29" t="s">
        <v>1062</v>
      </c>
      <c r="D43" s="30" t="s">
        <v>1047</v>
      </c>
      <c r="E43" s="43">
        <v>94</v>
      </c>
      <c r="F43" s="43">
        <v>2</v>
      </c>
      <c r="G43" s="43" t="s">
        <v>1063</v>
      </c>
      <c r="H43" s="12"/>
      <c r="I43" s="12" t="s">
        <v>1064</v>
      </c>
      <c r="J43" s="44">
        <v>2</v>
      </c>
      <c r="K43" s="44"/>
      <c r="L43" s="44" t="s">
        <v>1065</v>
      </c>
      <c r="M43" s="44"/>
      <c r="N43" s="44"/>
      <c r="O43" s="44"/>
      <c r="P43" s="44"/>
      <c r="Q43" s="44"/>
      <c r="R43" s="44"/>
      <c r="S43" s="44"/>
      <c r="T43" s="44"/>
      <c r="U43" s="44"/>
      <c r="V43" s="44"/>
      <c r="W43" s="44"/>
      <c r="X43" s="44">
        <v>48</v>
      </c>
      <c r="Y43" s="44"/>
      <c r="Z43" s="44"/>
      <c r="AA43" s="44"/>
      <c r="AB43" s="44"/>
      <c r="AC43" s="44"/>
      <c r="AD43" s="44"/>
      <c r="AE43" s="44"/>
      <c r="AF43" s="44"/>
      <c r="AG43" s="44"/>
      <c r="AH43" s="44"/>
      <c r="AI43" s="44"/>
      <c r="AJ43" s="44"/>
      <c r="AK43" s="44"/>
      <c r="AL43" s="44"/>
      <c r="AM43" s="44"/>
      <c r="AN43" s="44"/>
      <c r="AO43" s="44"/>
      <c r="AP43" s="44">
        <v>1</v>
      </c>
      <c r="AQ43" s="44">
        <v>0</v>
      </c>
      <c r="AR43" s="44">
        <v>0</v>
      </c>
      <c r="AS43" s="44">
        <v>0</v>
      </c>
      <c r="AU43" s="79"/>
      <c r="AW43" s="7" t="s">
        <v>311</v>
      </c>
      <c r="AX43" s="44">
        <v>3</v>
      </c>
      <c r="AY43" s="44" t="s">
        <v>1066</v>
      </c>
      <c r="AZ43" s="44">
        <v>1466</v>
      </c>
      <c r="BA43" s="44" t="s">
        <v>281</v>
      </c>
      <c r="BD43" s="7" t="s">
        <v>1067</v>
      </c>
      <c r="BE43" s="7" t="s">
        <v>1068</v>
      </c>
      <c r="BF43" s="7" t="s">
        <v>1069</v>
      </c>
      <c r="BG43" s="44" t="s">
        <v>1066</v>
      </c>
      <c r="BI43" s="45"/>
      <c r="BJ43" s="45"/>
      <c r="BK43" s="45"/>
      <c r="BL43" s="45"/>
      <c r="BM43" s="45"/>
      <c r="BN43" s="45"/>
      <c r="BO43" s="45"/>
      <c r="CC43" s="45"/>
      <c r="CE43" s="67"/>
      <c r="CF43" s="67"/>
      <c r="CG43" s="67"/>
      <c r="CH43" s="67"/>
      <c r="CI43" s="67"/>
      <c r="CJ43" s="68"/>
      <c r="CK43" s="68"/>
      <c r="CL43" s="68"/>
      <c r="CM43" s="67"/>
      <c r="CN43" s="67"/>
      <c r="CO43" s="67"/>
      <c r="CP43" s="67"/>
      <c r="CQ43" s="67"/>
      <c r="CR43" s="67"/>
      <c r="CS43" s="67"/>
      <c r="CT43" s="67"/>
      <c r="CU43" s="67"/>
      <c r="CV43" s="68"/>
      <c r="CW43" s="67"/>
      <c r="CX43" s="67"/>
      <c r="CY43" s="14">
        <v>1466</v>
      </c>
      <c r="CZ43" s="41" t="s">
        <v>1070</v>
      </c>
      <c r="DA43" s="41" t="s">
        <v>287</v>
      </c>
      <c r="DB43" s="64"/>
      <c r="DC43" s="64"/>
      <c r="DD43" s="42">
        <v>0.5</v>
      </c>
      <c r="DE43" s="64"/>
      <c r="DF43" s="64"/>
      <c r="DG43" s="44" t="s">
        <v>512</v>
      </c>
      <c r="DH43" s="44" t="s">
        <v>512</v>
      </c>
      <c r="DI43" s="44"/>
      <c r="DJ43" s="44" t="s">
        <v>512</v>
      </c>
      <c r="DK43" s="95"/>
      <c r="DL43" s="125"/>
      <c r="DM43" s="64"/>
      <c r="DN43" s="64"/>
      <c r="DO43" s="64"/>
      <c r="DP43" s="64"/>
      <c r="DQ43" s="64"/>
      <c r="DR43" s="64"/>
      <c r="DS43" s="90"/>
      <c r="DT43" s="90"/>
      <c r="DU43" s="90"/>
      <c r="DV43" s="90"/>
      <c r="DW43" s="148"/>
      <c r="DX43" s="44"/>
      <c r="DY43" s="44"/>
      <c r="EC43" s="147"/>
      <c r="ED43" s="172"/>
      <c r="EE43" s="172"/>
    </row>
    <row r="44" spans="1:135" ht="21" customHeight="1" x14ac:dyDescent="0.2">
      <c r="A44" s="14">
        <v>43</v>
      </c>
      <c r="B44" s="15" t="s">
        <v>1071</v>
      </c>
      <c r="C44" s="89" t="s">
        <v>1072</v>
      </c>
      <c r="D44" s="16" t="s">
        <v>1047</v>
      </c>
      <c r="E44" s="16">
        <v>95</v>
      </c>
      <c r="F44" s="16">
        <v>1</v>
      </c>
      <c r="G44" s="16" t="s">
        <v>1073</v>
      </c>
      <c r="H44" s="18" t="s">
        <v>1074</v>
      </c>
      <c r="I44" s="19" t="s">
        <v>1075</v>
      </c>
      <c r="J44" s="20">
        <v>3</v>
      </c>
      <c r="K44" s="20">
        <v>2</v>
      </c>
      <c r="L44" s="20" t="s">
        <v>1076</v>
      </c>
      <c r="M44" s="21">
        <v>2351</v>
      </c>
      <c r="N44" s="20" t="s">
        <v>1077</v>
      </c>
      <c r="O44" s="20" t="s">
        <v>1076</v>
      </c>
      <c r="P44" s="21">
        <v>2351</v>
      </c>
      <c r="Q44" s="20" t="s">
        <v>1077</v>
      </c>
      <c r="R44" s="30" t="s">
        <v>1078</v>
      </c>
      <c r="S44" s="30">
        <v>0</v>
      </c>
      <c r="T44" s="20" t="s">
        <v>1077</v>
      </c>
      <c r="U44" s="20" t="s">
        <v>1079</v>
      </c>
      <c r="V44" s="21">
        <v>1965</v>
      </c>
      <c r="W44" s="20" t="s">
        <v>1077</v>
      </c>
      <c r="X44" s="20">
        <v>88</v>
      </c>
      <c r="Y44" s="22">
        <v>6.54</v>
      </c>
      <c r="Z44" s="22">
        <v>6.54</v>
      </c>
      <c r="AA44" s="22">
        <v>6.54</v>
      </c>
      <c r="AB44" s="22">
        <v>6.54</v>
      </c>
      <c r="AC44" s="20">
        <v>4</v>
      </c>
      <c r="AD44" s="20" t="s">
        <v>411</v>
      </c>
      <c r="AE44" s="14">
        <v>1</v>
      </c>
      <c r="AF44" s="53" t="s">
        <v>199</v>
      </c>
      <c r="AG44" s="53" t="s">
        <v>359</v>
      </c>
      <c r="AH44" s="53" t="s">
        <v>360</v>
      </c>
      <c r="AI44" s="53" t="s">
        <v>606</v>
      </c>
      <c r="AJ44" s="54">
        <v>3.67</v>
      </c>
      <c r="AK44" s="54">
        <v>3.33</v>
      </c>
      <c r="AL44" s="14">
        <v>3</v>
      </c>
      <c r="AM44" s="14">
        <v>2</v>
      </c>
      <c r="AN44" s="14">
        <v>0</v>
      </c>
      <c r="AO44" s="20"/>
      <c r="AP44" s="20">
        <v>0</v>
      </c>
      <c r="AQ44" s="20">
        <v>1</v>
      </c>
      <c r="AR44" s="20">
        <v>1</v>
      </c>
      <c r="AS44" s="20">
        <v>1</v>
      </c>
      <c r="AT44" s="48" t="s">
        <v>1080</v>
      </c>
      <c r="AU44" s="27">
        <v>40909</v>
      </c>
      <c r="AV44" s="47">
        <v>40983</v>
      </c>
      <c r="AW44" s="29" t="s">
        <v>1081</v>
      </c>
      <c r="AX44" s="30">
        <v>4</v>
      </c>
      <c r="AY44" s="30" t="s">
        <v>1082</v>
      </c>
      <c r="AZ44" s="30">
        <v>67</v>
      </c>
      <c r="BA44" s="30" t="s">
        <v>527</v>
      </c>
      <c r="BB44" s="33"/>
      <c r="BC44" s="33"/>
      <c r="BD44" s="32" t="s">
        <v>1083</v>
      </c>
      <c r="BE44" s="32" t="s">
        <v>314</v>
      </c>
      <c r="BF44" s="29" t="s">
        <v>1084</v>
      </c>
      <c r="BG44" s="30" t="s">
        <v>1085</v>
      </c>
      <c r="BH44" s="33"/>
      <c r="BI44" s="30">
        <v>36</v>
      </c>
      <c r="BJ44" s="30">
        <v>45</v>
      </c>
      <c r="BK44" s="30">
        <v>54</v>
      </c>
      <c r="BL44" s="30" t="s">
        <v>240</v>
      </c>
      <c r="BM44" s="30">
        <v>54</v>
      </c>
      <c r="BN44" s="30">
        <v>0.95</v>
      </c>
      <c r="BO44" s="30" t="s">
        <v>281</v>
      </c>
      <c r="BP44" s="29" t="s">
        <v>1086</v>
      </c>
      <c r="BQ44" s="29" t="s">
        <v>1087</v>
      </c>
      <c r="BR44" s="30">
        <v>75</v>
      </c>
      <c r="BS44" s="30">
        <v>0.1469</v>
      </c>
      <c r="BT44" s="30" t="s">
        <v>244</v>
      </c>
      <c r="BU44" s="30">
        <v>2</v>
      </c>
      <c r="BV44" s="32" t="s">
        <v>1083</v>
      </c>
      <c r="BW44" s="32" t="s">
        <v>314</v>
      </c>
      <c r="BX44" s="30" t="s">
        <v>245</v>
      </c>
      <c r="BY44" s="30">
        <v>0.99</v>
      </c>
      <c r="BZ44" s="30" t="s">
        <v>1088</v>
      </c>
      <c r="CA44" s="29" t="s">
        <v>1089</v>
      </c>
      <c r="CB44" s="35"/>
      <c r="CC44" s="20">
        <v>1</v>
      </c>
      <c r="CD44" s="46" t="s">
        <v>1090</v>
      </c>
      <c r="CE44" s="91" t="s">
        <v>262</v>
      </c>
      <c r="CF44" s="92">
        <v>2010</v>
      </c>
      <c r="CG44" s="91" t="s">
        <v>266</v>
      </c>
      <c r="CH44" s="37" t="s">
        <v>326</v>
      </c>
      <c r="CI44" s="37" t="s">
        <v>267</v>
      </c>
      <c r="CJ44" s="93">
        <v>80</v>
      </c>
      <c r="CK44" s="93">
        <v>32</v>
      </c>
      <c r="CL44" s="93">
        <v>1995</v>
      </c>
      <c r="CM44" s="91" t="s">
        <v>272</v>
      </c>
      <c r="CN44" s="91" t="s">
        <v>407</v>
      </c>
      <c r="CO44" s="91" t="s">
        <v>330</v>
      </c>
      <c r="CP44" s="91" t="s">
        <v>1091</v>
      </c>
      <c r="CQ44" s="91" t="s">
        <v>382</v>
      </c>
      <c r="CR44" s="91" t="s">
        <v>276</v>
      </c>
      <c r="CS44" s="91" t="s">
        <v>572</v>
      </c>
      <c r="CT44" s="91" t="s">
        <v>334</v>
      </c>
      <c r="CU44" s="37" t="s">
        <v>281</v>
      </c>
      <c r="CV44" s="93">
        <v>1</v>
      </c>
      <c r="CW44" s="91" t="s">
        <v>282</v>
      </c>
      <c r="CX44" s="91" t="s">
        <v>1092</v>
      </c>
      <c r="CY44" s="40">
        <v>67</v>
      </c>
      <c r="CZ44" s="41" t="s">
        <v>284</v>
      </c>
      <c r="DA44" s="41" t="s">
        <v>287</v>
      </c>
      <c r="DB44" s="42">
        <v>2</v>
      </c>
      <c r="DC44" s="42">
        <v>64</v>
      </c>
      <c r="DD44" s="42">
        <v>10.17</v>
      </c>
      <c r="DE44" s="41" t="s">
        <v>336</v>
      </c>
      <c r="DF44" s="42">
        <v>0.01</v>
      </c>
      <c r="DG44" s="20">
        <v>1.4611100000000001E-4</v>
      </c>
      <c r="DH44" s="20">
        <v>1.4611100000000001E-4</v>
      </c>
      <c r="DI44" s="20"/>
      <c r="DJ44" s="20">
        <v>0.34725113836331301</v>
      </c>
      <c r="DK44" s="95">
        <v>75</v>
      </c>
      <c r="DL44" s="125" t="s">
        <v>284</v>
      </c>
      <c r="DM44" s="125" t="s">
        <v>287</v>
      </c>
      <c r="DN44" s="95">
        <v>2</v>
      </c>
      <c r="DO44" s="95">
        <v>72</v>
      </c>
      <c r="DP44" s="95">
        <v>1.97</v>
      </c>
      <c r="DQ44" s="125" t="s">
        <v>287</v>
      </c>
      <c r="DR44" s="95">
        <v>0.1469</v>
      </c>
      <c r="DS44" s="90">
        <v>0.146902278</v>
      </c>
      <c r="DT44" s="90">
        <v>0.146902278</v>
      </c>
      <c r="DU44" s="90"/>
      <c r="DV44" s="90">
        <v>0.161063754</v>
      </c>
      <c r="DW44" s="148"/>
      <c r="DX44" s="29" t="s">
        <v>1083</v>
      </c>
      <c r="DY44" s="29" t="s">
        <v>291</v>
      </c>
      <c r="EA44" s="163">
        <f t="shared" si="0"/>
        <v>1</v>
      </c>
      <c r="EB44" s="163">
        <f t="shared" si="1"/>
        <v>0</v>
      </c>
      <c r="EC44" s="147">
        <f t="shared" si="2"/>
        <v>1</v>
      </c>
      <c r="ED44" s="172">
        <f t="shared" si="3"/>
        <v>64</v>
      </c>
      <c r="EE44" s="172">
        <f t="shared" si="4"/>
        <v>72</v>
      </c>
    </row>
    <row r="45" spans="1:135" ht="21" customHeight="1" x14ac:dyDescent="0.2">
      <c r="A45" s="14">
        <v>44</v>
      </c>
      <c r="B45" s="15" t="s">
        <v>1093</v>
      </c>
      <c r="C45" s="15" t="s">
        <v>1094</v>
      </c>
      <c r="D45" s="16" t="s">
        <v>1047</v>
      </c>
      <c r="E45" s="16">
        <v>94</v>
      </c>
      <c r="F45" s="16">
        <v>1</v>
      </c>
      <c r="G45" s="16" t="s">
        <v>1095</v>
      </c>
      <c r="H45" s="18" t="s">
        <v>1096</v>
      </c>
      <c r="I45" s="19" t="s">
        <v>1097</v>
      </c>
      <c r="J45" s="20">
        <v>3</v>
      </c>
      <c r="K45" s="20">
        <v>1</v>
      </c>
      <c r="L45" s="20" t="s">
        <v>1098</v>
      </c>
      <c r="M45" s="44">
        <v>3452</v>
      </c>
      <c r="N45" s="20" t="s">
        <v>1099</v>
      </c>
      <c r="O45" s="20" t="s">
        <v>1098</v>
      </c>
      <c r="P45" s="44">
        <v>3452</v>
      </c>
      <c r="Q45" s="20" t="s">
        <v>1099</v>
      </c>
      <c r="R45" s="20" t="s">
        <v>1100</v>
      </c>
      <c r="S45" s="44">
        <v>493</v>
      </c>
      <c r="T45" s="20" t="s">
        <v>1101</v>
      </c>
      <c r="U45" s="20" t="s">
        <v>1100</v>
      </c>
      <c r="V45" s="44">
        <v>493</v>
      </c>
      <c r="W45" s="20" t="s">
        <v>1101</v>
      </c>
      <c r="X45" s="20">
        <v>165</v>
      </c>
      <c r="Y45" s="22">
        <v>4.25</v>
      </c>
      <c r="Z45" s="22">
        <v>4.25</v>
      </c>
      <c r="AA45" s="22">
        <v>1.97</v>
      </c>
      <c r="AB45" s="22">
        <v>1.97</v>
      </c>
      <c r="AC45" s="23">
        <v>4</v>
      </c>
      <c r="AD45" s="23" t="s">
        <v>411</v>
      </c>
      <c r="AE45" s="23">
        <v>1</v>
      </c>
      <c r="AF45" s="25" t="s">
        <v>199</v>
      </c>
      <c r="AG45" s="25" t="s">
        <v>308</v>
      </c>
      <c r="AH45" s="25" t="s">
        <v>206</v>
      </c>
      <c r="AI45" s="25" t="s">
        <v>309</v>
      </c>
      <c r="AJ45" s="16">
        <v>3</v>
      </c>
      <c r="AK45" s="16">
        <v>3.33</v>
      </c>
      <c r="AL45" s="23">
        <v>3</v>
      </c>
      <c r="AM45" s="23">
        <v>3</v>
      </c>
      <c r="AN45" s="23">
        <v>0</v>
      </c>
      <c r="AO45" s="20"/>
      <c r="AP45" s="20">
        <v>0</v>
      </c>
      <c r="AQ45" s="20">
        <v>1</v>
      </c>
      <c r="AR45" s="20">
        <v>1</v>
      </c>
      <c r="AS45" s="20">
        <v>0</v>
      </c>
      <c r="AT45" s="15" t="s">
        <v>1102</v>
      </c>
      <c r="AU45" s="27">
        <v>40909</v>
      </c>
      <c r="AV45" s="28">
        <v>41020</v>
      </c>
      <c r="AW45" s="29" t="s">
        <v>1102</v>
      </c>
      <c r="AX45" s="30">
        <v>4</v>
      </c>
      <c r="AY45" s="30" t="s">
        <v>1103</v>
      </c>
      <c r="AZ45" s="30">
        <v>70</v>
      </c>
      <c r="BA45" s="30" t="s">
        <v>527</v>
      </c>
      <c r="BB45" s="33"/>
      <c r="BC45" s="33"/>
      <c r="BD45" s="32" t="s">
        <v>1104</v>
      </c>
      <c r="BE45" s="32" t="s">
        <v>1013</v>
      </c>
      <c r="BF45" s="29" t="s">
        <v>1105</v>
      </c>
      <c r="BG45" s="30" t="s">
        <v>1106</v>
      </c>
      <c r="BH45" s="33"/>
      <c r="BI45" s="30">
        <v>82</v>
      </c>
      <c r="BJ45" s="30">
        <v>109</v>
      </c>
      <c r="BK45" s="30">
        <v>134</v>
      </c>
      <c r="BL45" s="30" t="s">
        <v>240</v>
      </c>
      <c r="BM45" s="30">
        <v>134</v>
      </c>
      <c r="BN45" s="30">
        <v>0.95</v>
      </c>
      <c r="BO45" s="30">
        <v>2</v>
      </c>
      <c r="BP45" s="29" t="s">
        <v>1107</v>
      </c>
      <c r="BQ45" s="29" t="s">
        <v>1108</v>
      </c>
      <c r="BR45" s="30">
        <v>180</v>
      </c>
      <c r="BS45" s="30">
        <v>4.4999999999999998E-2</v>
      </c>
      <c r="BT45" s="30" t="s">
        <v>244</v>
      </c>
      <c r="BU45" s="33"/>
      <c r="BV45" s="32" t="s">
        <v>1104</v>
      </c>
      <c r="BW45" s="32" t="s">
        <v>1013</v>
      </c>
      <c r="BX45" s="30" t="s">
        <v>456</v>
      </c>
      <c r="BY45" s="30">
        <v>0.99</v>
      </c>
      <c r="BZ45" s="30" t="s">
        <v>1109</v>
      </c>
      <c r="CA45" s="29" t="s">
        <v>1107</v>
      </c>
      <c r="CB45" s="29" t="s">
        <v>1110</v>
      </c>
      <c r="CC45" s="20">
        <v>1</v>
      </c>
      <c r="CD45" s="46" t="s">
        <v>1111</v>
      </c>
      <c r="CE45" s="37" t="s">
        <v>262</v>
      </c>
      <c r="CF45" s="38">
        <v>2006</v>
      </c>
      <c r="CG45" s="37" t="s">
        <v>432</v>
      </c>
      <c r="CH45" s="37" t="s">
        <v>269</v>
      </c>
      <c r="CI45" s="37" t="s">
        <v>267</v>
      </c>
      <c r="CJ45" s="39">
        <v>38</v>
      </c>
      <c r="CK45" s="39">
        <v>26</v>
      </c>
      <c r="CL45" s="39">
        <v>367</v>
      </c>
      <c r="CM45" s="37" t="s">
        <v>272</v>
      </c>
      <c r="CN45" s="37" t="s">
        <v>407</v>
      </c>
      <c r="CO45" s="37" t="s">
        <v>274</v>
      </c>
      <c r="CP45" s="37" t="s">
        <v>1112</v>
      </c>
      <c r="CQ45" s="37" t="s">
        <v>276</v>
      </c>
      <c r="CR45" s="37" t="s">
        <v>330</v>
      </c>
      <c r="CS45" s="37" t="s">
        <v>278</v>
      </c>
      <c r="CT45" s="37" t="s">
        <v>462</v>
      </c>
      <c r="CU45" s="37" t="s">
        <v>281</v>
      </c>
      <c r="CV45" s="39">
        <v>1</v>
      </c>
      <c r="CW45" s="37" t="s">
        <v>282</v>
      </c>
      <c r="CX45" s="37" t="s">
        <v>1113</v>
      </c>
      <c r="CY45" s="40">
        <v>70</v>
      </c>
      <c r="CZ45" s="41" t="s">
        <v>464</v>
      </c>
      <c r="DA45" s="41" t="s">
        <v>287</v>
      </c>
      <c r="DB45" s="42">
        <v>1</v>
      </c>
      <c r="DC45" s="42">
        <v>67</v>
      </c>
      <c r="DD45" s="42">
        <v>3.08</v>
      </c>
      <c r="DE45" s="41" t="s">
        <v>336</v>
      </c>
      <c r="DF45" s="42">
        <v>0.01</v>
      </c>
      <c r="DG45" s="20">
        <v>3.0008840000000001E-3</v>
      </c>
      <c r="DH45" s="20">
        <v>3.0008840000000001E-3</v>
      </c>
      <c r="DI45" s="20"/>
      <c r="DJ45" s="20">
        <v>0.35217506733448001</v>
      </c>
      <c r="DK45" s="95">
        <v>180</v>
      </c>
      <c r="DL45" s="125" t="s">
        <v>464</v>
      </c>
      <c r="DM45" s="125" t="s">
        <v>287</v>
      </c>
      <c r="DN45" s="95">
        <v>1</v>
      </c>
      <c r="DO45" s="95">
        <v>176</v>
      </c>
      <c r="DP45" s="95">
        <v>2.016</v>
      </c>
      <c r="DQ45" s="125" t="s">
        <v>287</v>
      </c>
      <c r="DR45" s="95">
        <v>4.4999999999999998E-2</v>
      </c>
      <c r="DS45" s="90">
        <v>4.5320777999999999E-2</v>
      </c>
      <c r="DT45" s="90">
        <v>4.5320777999999999E-2</v>
      </c>
      <c r="DU45" s="90"/>
      <c r="DV45" s="90">
        <v>0.15023695500000001</v>
      </c>
      <c r="DW45" s="148"/>
      <c r="DX45" s="29" t="s">
        <v>1104</v>
      </c>
      <c r="DY45" s="29" t="s">
        <v>1104</v>
      </c>
      <c r="EA45" s="163">
        <f t="shared" si="0"/>
        <v>1</v>
      </c>
      <c r="EB45" s="163">
        <f t="shared" si="1"/>
        <v>1</v>
      </c>
      <c r="EC45" s="147">
        <f t="shared" si="2"/>
        <v>1</v>
      </c>
      <c r="ED45" s="172">
        <f t="shared" si="3"/>
        <v>67</v>
      </c>
      <c r="EE45" s="172">
        <f t="shared" si="4"/>
        <v>176</v>
      </c>
    </row>
    <row r="46" spans="1:135" ht="21" customHeight="1" x14ac:dyDescent="0.2">
      <c r="A46" s="14">
        <v>45</v>
      </c>
      <c r="B46" s="29" t="s">
        <v>1114</v>
      </c>
      <c r="C46" s="29" t="s">
        <v>1115</v>
      </c>
      <c r="D46" s="30" t="s">
        <v>1047</v>
      </c>
      <c r="E46" s="43">
        <v>94</v>
      </c>
      <c r="F46" s="43">
        <v>2</v>
      </c>
      <c r="G46" s="43" t="s">
        <v>1116</v>
      </c>
      <c r="H46" s="12"/>
      <c r="I46" s="12" t="s">
        <v>1117</v>
      </c>
      <c r="J46" s="44">
        <v>2</v>
      </c>
      <c r="K46" s="44"/>
      <c r="L46" s="44" t="s">
        <v>1118</v>
      </c>
      <c r="M46" s="44"/>
      <c r="N46" s="44"/>
      <c r="O46" s="44"/>
      <c r="P46" s="44"/>
      <c r="Q46" s="44"/>
      <c r="R46" s="44"/>
      <c r="S46" s="44"/>
      <c r="T46" s="44"/>
      <c r="U46" s="44"/>
      <c r="V46" s="44"/>
      <c r="W46" s="44"/>
      <c r="X46" s="44">
        <v>80</v>
      </c>
      <c r="Y46" s="44"/>
      <c r="Z46" s="44"/>
      <c r="AA46" s="44"/>
      <c r="AB46" s="44"/>
      <c r="AC46" s="44"/>
      <c r="AD46" s="44"/>
      <c r="AE46" s="44"/>
      <c r="AF46" s="44"/>
      <c r="AG46" s="44"/>
      <c r="AH46" s="44"/>
      <c r="AI46" s="44"/>
      <c r="AJ46" s="44"/>
      <c r="AK46" s="44"/>
      <c r="AL46" s="44"/>
      <c r="AM46" s="44"/>
      <c r="AN46" s="44"/>
      <c r="AO46" s="44"/>
      <c r="AP46" s="44">
        <v>0</v>
      </c>
      <c r="AQ46" s="44">
        <v>2</v>
      </c>
      <c r="AR46" s="44">
        <v>0</v>
      </c>
      <c r="AS46" s="44">
        <v>0</v>
      </c>
      <c r="AT46" s="29"/>
      <c r="AU46" s="76"/>
      <c r="AW46" s="29" t="s">
        <v>223</v>
      </c>
      <c r="AX46" s="30">
        <v>3</v>
      </c>
      <c r="AY46" s="30" t="s">
        <v>1119</v>
      </c>
      <c r="AZ46" s="30">
        <v>39</v>
      </c>
      <c r="BA46" s="30" t="s">
        <v>587</v>
      </c>
      <c r="BB46" s="30"/>
      <c r="BC46" s="30"/>
      <c r="BD46" s="29" t="s">
        <v>1120</v>
      </c>
      <c r="BE46" s="29" t="s">
        <v>235</v>
      </c>
      <c r="BF46" s="29" t="s">
        <v>1121</v>
      </c>
      <c r="BG46" s="30" t="s">
        <v>1122</v>
      </c>
      <c r="BI46" s="45"/>
      <c r="BJ46" s="45"/>
      <c r="BK46" s="45"/>
      <c r="BL46" s="45"/>
      <c r="BM46" s="45"/>
      <c r="BN46" s="45"/>
      <c r="BO46" s="45"/>
      <c r="CC46" s="45"/>
      <c r="CE46" s="67"/>
      <c r="CF46" s="67"/>
      <c r="CG46" s="67"/>
      <c r="CH46" s="67"/>
      <c r="CI46" s="67"/>
      <c r="CJ46" s="68"/>
      <c r="CK46" s="68"/>
      <c r="CL46" s="68"/>
      <c r="CM46" s="67"/>
      <c r="CN46" s="67"/>
      <c r="CO46" s="67"/>
      <c r="CP46" s="67"/>
      <c r="CQ46" s="67"/>
      <c r="CR46" s="67"/>
      <c r="CS46" s="67"/>
      <c r="CT46" s="67"/>
      <c r="CU46" s="67"/>
      <c r="CV46" s="68"/>
      <c r="CW46" s="67"/>
      <c r="CX46" s="67"/>
      <c r="CY46" s="40">
        <v>39</v>
      </c>
      <c r="CZ46" s="41" t="s">
        <v>1123</v>
      </c>
      <c r="DA46" s="41" t="s">
        <v>287</v>
      </c>
      <c r="DB46" s="64"/>
      <c r="DC46" s="64"/>
      <c r="DD46" s="42">
        <v>0.34</v>
      </c>
      <c r="DE46" s="41" t="s">
        <v>336</v>
      </c>
      <c r="DF46" s="42">
        <v>0.05</v>
      </c>
      <c r="DG46" s="44" t="s">
        <v>512</v>
      </c>
      <c r="DH46" s="44" t="s">
        <v>512</v>
      </c>
      <c r="DI46" s="44"/>
      <c r="DJ46" s="44" t="s">
        <v>512</v>
      </c>
      <c r="DK46" s="95"/>
      <c r="DL46" s="125"/>
      <c r="DM46" s="64"/>
      <c r="DN46" s="64"/>
      <c r="DO46" s="64"/>
      <c r="DP46" s="64"/>
      <c r="DQ46" s="64"/>
      <c r="DR46" s="64"/>
      <c r="DS46" s="90"/>
      <c r="DT46" s="90"/>
      <c r="DU46" s="90"/>
      <c r="DV46" s="90"/>
      <c r="DW46" s="148"/>
      <c r="DX46" s="44"/>
      <c r="DY46" s="44"/>
      <c r="EC46" s="147"/>
      <c r="ED46" s="172"/>
      <c r="EE46" s="172"/>
    </row>
    <row r="47" spans="1:135" ht="21" customHeight="1" x14ac:dyDescent="0.2">
      <c r="A47" s="14">
        <v>46</v>
      </c>
      <c r="B47" s="15" t="s">
        <v>1124</v>
      </c>
      <c r="C47" s="15" t="s">
        <v>1125</v>
      </c>
      <c r="D47" s="16" t="s">
        <v>1047</v>
      </c>
      <c r="E47" s="16">
        <v>94</v>
      </c>
      <c r="F47" s="16">
        <v>4</v>
      </c>
      <c r="G47" s="16" t="s">
        <v>1126</v>
      </c>
      <c r="H47" s="18" t="s">
        <v>1127</v>
      </c>
      <c r="I47" s="19" t="s">
        <v>1128</v>
      </c>
      <c r="J47" s="20">
        <v>4</v>
      </c>
      <c r="K47" s="20">
        <v>1</v>
      </c>
      <c r="L47" s="20" t="s">
        <v>1129</v>
      </c>
      <c r="M47" s="21">
        <v>1792</v>
      </c>
      <c r="N47" s="20" t="s">
        <v>1130</v>
      </c>
      <c r="O47" s="20" t="s">
        <v>1131</v>
      </c>
      <c r="P47" s="21">
        <v>36658</v>
      </c>
      <c r="Q47" s="20" t="s">
        <v>1130</v>
      </c>
      <c r="R47" s="20" t="s">
        <v>1132</v>
      </c>
      <c r="S47" s="21">
        <v>2</v>
      </c>
      <c r="T47" s="20" t="s">
        <v>1133</v>
      </c>
      <c r="U47" s="20" t="s">
        <v>1132</v>
      </c>
      <c r="V47" s="21">
        <v>2</v>
      </c>
      <c r="W47" s="20" t="s">
        <v>1133</v>
      </c>
      <c r="X47" s="20">
        <v>132</v>
      </c>
      <c r="Y47" s="22">
        <v>5.61</v>
      </c>
      <c r="Z47" s="22">
        <v>5.61</v>
      </c>
      <c r="AA47" s="88">
        <v>3.07</v>
      </c>
      <c r="AB47" s="88">
        <v>3.07</v>
      </c>
      <c r="AC47" s="23">
        <v>1</v>
      </c>
      <c r="AD47" s="23" t="s">
        <v>1092</v>
      </c>
      <c r="AE47" s="23">
        <v>1</v>
      </c>
      <c r="AF47" s="25" t="s">
        <v>1134</v>
      </c>
      <c r="AG47" s="25" t="s">
        <v>807</v>
      </c>
      <c r="AH47" s="25" t="s">
        <v>206</v>
      </c>
      <c r="AI47" s="25" t="s">
        <v>475</v>
      </c>
      <c r="AJ47" s="16">
        <v>2.8</v>
      </c>
      <c r="AK47" s="16">
        <v>2.8</v>
      </c>
      <c r="AL47" s="23">
        <v>0</v>
      </c>
      <c r="AM47" s="20"/>
      <c r="AN47" s="20">
        <v>0</v>
      </c>
      <c r="AO47" s="20"/>
      <c r="AP47" s="20">
        <v>0</v>
      </c>
      <c r="AQ47" s="20">
        <v>1</v>
      </c>
      <c r="AR47" s="20">
        <v>1</v>
      </c>
      <c r="AS47" s="20">
        <v>0</v>
      </c>
      <c r="AT47" s="15" t="s">
        <v>1135</v>
      </c>
      <c r="AU47" s="27">
        <v>41835</v>
      </c>
      <c r="AV47" s="28">
        <v>41991</v>
      </c>
      <c r="AW47" s="29" t="s">
        <v>223</v>
      </c>
      <c r="AX47" s="30">
        <v>1</v>
      </c>
      <c r="AY47" s="30" t="s">
        <v>1136</v>
      </c>
      <c r="AZ47" s="30">
        <v>230047</v>
      </c>
      <c r="BA47" s="30" t="s">
        <v>503</v>
      </c>
      <c r="BB47" s="30"/>
      <c r="BC47" s="30">
        <v>1</v>
      </c>
      <c r="BD47" s="32" t="s">
        <v>1137</v>
      </c>
      <c r="BE47" s="32" t="s">
        <v>314</v>
      </c>
      <c r="BF47" s="29" t="s">
        <v>1138</v>
      </c>
      <c r="BG47" s="30" t="s">
        <v>281</v>
      </c>
      <c r="BH47" s="33"/>
      <c r="BI47" s="30">
        <v>103</v>
      </c>
      <c r="BJ47" s="30">
        <v>108</v>
      </c>
      <c r="BK47" s="30">
        <v>125</v>
      </c>
      <c r="BL47" s="30" t="s">
        <v>240</v>
      </c>
      <c r="BM47" s="30">
        <v>571143</v>
      </c>
      <c r="BN47" s="30">
        <v>0.99</v>
      </c>
      <c r="BO47" s="30">
        <v>1</v>
      </c>
      <c r="BP47" s="29" t="s">
        <v>590</v>
      </c>
      <c r="BQ47" s="29" t="s">
        <v>1139</v>
      </c>
      <c r="BR47" s="30">
        <v>455326</v>
      </c>
      <c r="BS47" s="30" t="s">
        <v>1140</v>
      </c>
      <c r="BT47" s="30" t="s">
        <v>244</v>
      </c>
      <c r="BU47" s="31"/>
      <c r="BV47" s="32" t="s">
        <v>1137</v>
      </c>
      <c r="BW47" s="32" t="s">
        <v>235</v>
      </c>
      <c r="BX47" s="30" t="s">
        <v>456</v>
      </c>
      <c r="BY47" s="30">
        <v>0.99</v>
      </c>
      <c r="BZ47" s="30" t="s">
        <v>281</v>
      </c>
      <c r="CA47" s="29" t="s">
        <v>651</v>
      </c>
      <c r="CB47" s="35"/>
      <c r="CC47" s="20">
        <v>1</v>
      </c>
      <c r="CD47" s="36" t="s">
        <v>1141</v>
      </c>
      <c r="CE47" s="37" t="s">
        <v>262</v>
      </c>
      <c r="CF47" s="38">
        <v>2014</v>
      </c>
      <c r="CG47" s="37" t="s">
        <v>325</v>
      </c>
      <c r="CH47" s="37" t="s">
        <v>433</v>
      </c>
      <c r="CI47" s="37" t="s">
        <v>326</v>
      </c>
      <c r="CJ47" s="39">
        <v>3</v>
      </c>
      <c r="CK47" s="39">
        <v>2</v>
      </c>
      <c r="CL47" s="39">
        <v>2</v>
      </c>
      <c r="CM47" s="37" t="s">
        <v>272</v>
      </c>
      <c r="CN47" s="37" t="s">
        <v>407</v>
      </c>
      <c r="CO47" s="37" t="s">
        <v>274</v>
      </c>
      <c r="CP47" s="67"/>
      <c r="CQ47" s="37" t="s">
        <v>274</v>
      </c>
      <c r="CR47" s="37" t="s">
        <v>328</v>
      </c>
      <c r="CS47" s="37" t="s">
        <v>572</v>
      </c>
      <c r="CT47" s="37" t="s">
        <v>654</v>
      </c>
      <c r="CU47" s="37" t="s">
        <v>281</v>
      </c>
      <c r="CV47" s="39">
        <v>1</v>
      </c>
      <c r="CW47" s="37" t="s">
        <v>1142</v>
      </c>
      <c r="CX47" s="37" t="s">
        <v>411</v>
      </c>
      <c r="CY47" s="40">
        <v>230047</v>
      </c>
      <c r="CZ47" s="41" t="s">
        <v>284</v>
      </c>
      <c r="DA47" s="41" t="s">
        <v>287</v>
      </c>
      <c r="DB47" s="42">
        <v>21</v>
      </c>
      <c r="DC47" s="42">
        <v>230025</v>
      </c>
      <c r="DD47" s="42">
        <v>118.15</v>
      </c>
      <c r="DE47" s="41" t="s">
        <v>336</v>
      </c>
      <c r="DF47" s="42">
        <v>1E-3</v>
      </c>
      <c r="DG47" s="20">
        <v>0</v>
      </c>
      <c r="DH47" s="155">
        <v>0</v>
      </c>
      <c r="DI47" s="20"/>
      <c r="DJ47" s="20">
        <v>2.25423734641261E-2</v>
      </c>
      <c r="DK47" s="95">
        <v>455326</v>
      </c>
      <c r="DL47" s="125" t="s">
        <v>284</v>
      </c>
      <c r="DM47" s="125" t="s">
        <v>287</v>
      </c>
      <c r="DN47" s="95">
        <v>21</v>
      </c>
      <c r="DO47" s="95">
        <v>455304</v>
      </c>
      <c r="DP47" s="95">
        <v>261.93</v>
      </c>
      <c r="DQ47" s="125" t="s">
        <v>287</v>
      </c>
      <c r="DR47" s="70">
        <v>2.2E-16</v>
      </c>
      <c r="DS47" s="90">
        <v>0</v>
      </c>
      <c r="DT47" s="155">
        <v>0</v>
      </c>
      <c r="DU47" s="90"/>
      <c r="DV47" s="90">
        <v>2.3841536999999999E-2</v>
      </c>
      <c r="DW47" s="148"/>
      <c r="DX47" s="29" t="s">
        <v>1137</v>
      </c>
      <c r="DY47" s="29" t="s">
        <v>1143</v>
      </c>
      <c r="EA47" s="163">
        <f t="shared" si="0"/>
        <v>1</v>
      </c>
      <c r="EB47" s="163">
        <f t="shared" si="1"/>
        <v>1</v>
      </c>
      <c r="EC47" s="147">
        <f t="shared" si="2"/>
        <v>0</v>
      </c>
      <c r="ED47" s="172">
        <f t="shared" si="3"/>
        <v>230025</v>
      </c>
      <c r="EE47" s="172">
        <f t="shared" si="4"/>
        <v>455304</v>
      </c>
    </row>
    <row r="48" spans="1:135" ht="21" customHeight="1" x14ac:dyDescent="0.2">
      <c r="A48" s="14">
        <v>47</v>
      </c>
      <c r="B48" s="29" t="s">
        <v>1144</v>
      </c>
      <c r="C48" s="29" t="s">
        <v>1145</v>
      </c>
      <c r="D48" s="43" t="s">
        <v>1047</v>
      </c>
      <c r="E48" s="43">
        <v>94</v>
      </c>
      <c r="F48" s="43">
        <v>5</v>
      </c>
      <c r="G48" s="43" t="s">
        <v>1146</v>
      </c>
      <c r="H48" s="94" t="s">
        <v>1147</v>
      </c>
      <c r="I48" s="12" t="s">
        <v>1148</v>
      </c>
      <c r="J48" s="44">
        <v>3</v>
      </c>
      <c r="K48" s="44">
        <v>1</v>
      </c>
      <c r="L48" s="44" t="s">
        <v>1149</v>
      </c>
      <c r="M48" s="21">
        <v>17538</v>
      </c>
      <c r="N48" s="44" t="s">
        <v>474</v>
      </c>
      <c r="O48" s="44" t="s">
        <v>1149</v>
      </c>
      <c r="P48" s="21">
        <v>17538</v>
      </c>
      <c r="Q48" s="44" t="s">
        <v>474</v>
      </c>
      <c r="R48" s="44" t="s">
        <v>1150</v>
      </c>
      <c r="S48" s="44">
        <v>0</v>
      </c>
      <c r="T48" s="44" t="s">
        <v>1133</v>
      </c>
      <c r="U48" s="44"/>
      <c r="V48" s="44"/>
      <c r="W48" s="44" t="s">
        <v>1133</v>
      </c>
      <c r="X48" s="44">
        <v>278</v>
      </c>
      <c r="Y48" s="88">
        <v>3.43</v>
      </c>
      <c r="Z48" s="88">
        <v>3.43</v>
      </c>
      <c r="AA48" s="88">
        <v>3.07</v>
      </c>
      <c r="AB48" s="88">
        <v>3.07</v>
      </c>
      <c r="AC48" s="44">
        <v>4</v>
      </c>
      <c r="AD48" s="44" t="s">
        <v>411</v>
      </c>
      <c r="AE48" s="44"/>
      <c r="AF48" s="44"/>
      <c r="AG48" s="44"/>
      <c r="AH48" s="44"/>
      <c r="AI48" s="44"/>
      <c r="AJ48" s="65">
        <v>2.8</v>
      </c>
      <c r="AK48" s="95">
        <v>3.4</v>
      </c>
      <c r="AL48" s="44"/>
      <c r="AM48" s="44"/>
      <c r="AN48" s="44"/>
      <c r="AO48" s="44"/>
      <c r="AP48" s="44">
        <v>0</v>
      </c>
      <c r="AQ48" s="44">
        <v>2</v>
      </c>
      <c r="AR48" s="44">
        <v>0</v>
      </c>
      <c r="AS48" s="44">
        <v>0</v>
      </c>
      <c r="AT48" s="29" t="s">
        <v>311</v>
      </c>
      <c r="AU48" s="76">
        <v>42063</v>
      </c>
      <c r="AW48" s="29" t="s">
        <v>223</v>
      </c>
      <c r="AX48" s="30">
        <v>4</v>
      </c>
      <c r="AY48" s="30" t="s">
        <v>1151</v>
      </c>
      <c r="AZ48" s="30">
        <v>546</v>
      </c>
      <c r="BA48" s="30" t="s">
        <v>1152</v>
      </c>
      <c r="BB48" s="30"/>
      <c r="BC48" s="30"/>
      <c r="BD48" s="29" t="s">
        <v>1153</v>
      </c>
      <c r="BE48" s="29" t="s">
        <v>1154</v>
      </c>
      <c r="BF48" s="29" t="s">
        <v>1155</v>
      </c>
      <c r="BG48" s="30" t="s">
        <v>281</v>
      </c>
      <c r="BI48" s="30">
        <v>975</v>
      </c>
      <c r="BJ48" s="30">
        <v>1300</v>
      </c>
      <c r="BK48" s="30">
        <v>1600</v>
      </c>
      <c r="BL48" s="30" t="s">
        <v>240</v>
      </c>
      <c r="BM48" s="30">
        <v>1600</v>
      </c>
      <c r="BN48" s="30">
        <v>0.95</v>
      </c>
      <c r="BO48" s="30">
        <v>2</v>
      </c>
      <c r="BP48" s="29" t="s">
        <v>1156</v>
      </c>
      <c r="CC48" s="45"/>
      <c r="CE48" s="67"/>
      <c r="CF48" s="67"/>
      <c r="CG48" s="67"/>
      <c r="CH48" s="67"/>
      <c r="CI48" s="67"/>
      <c r="CJ48" s="68"/>
      <c r="CK48" s="68"/>
      <c r="CL48" s="68"/>
      <c r="CM48" s="67"/>
      <c r="CN48" s="67"/>
      <c r="CO48" s="67"/>
      <c r="CP48" s="67"/>
      <c r="CQ48" s="67"/>
      <c r="CR48" s="67"/>
      <c r="CS48" s="67"/>
      <c r="CT48" s="67"/>
      <c r="CU48" s="67"/>
      <c r="CV48" s="68"/>
      <c r="CW48" s="67"/>
      <c r="CX48" s="67"/>
      <c r="CY48" s="40">
        <v>546</v>
      </c>
      <c r="CZ48" s="41" t="s">
        <v>1034</v>
      </c>
      <c r="DA48" s="41" t="s">
        <v>287</v>
      </c>
      <c r="DB48" s="64"/>
      <c r="DC48" s="64"/>
      <c r="DD48" s="42">
        <v>2.4500000000000002</v>
      </c>
      <c r="DE48" s="41" t="s">
        <v>336</v>
      </c>
      <c r="DF48" s="42">
        <v>1.4999999999999999E-2</v>
      </c>
      <c r="DG48" s="44">
        <v>1.4285621E-2</v>
      </c>
      <c r="DH48" s="44">
        <v>1.4285621E-2</v>
      </c>
      <c r="DI48" s="44"/>
      <c r="DJ48" s="44">
        <v>0.104753853162735</v>
      </c>
      <c r="DK48" s="95"/>
      <c r="DL48" s="125"/>
      <c r="DM48" s="64"/>
      <c r="DN48" s="64"/>
      <c r="DO48" s="64"/>
      <c r="DP48" s="64"/>
      <c r="DQ48" s="64"/>
      <c r="DR48" s="64"/>
      <c r="DS48" s="90"/>
      <c r="DT48" s="90"/>
      <c r="DU48" s="90"/>
      <c r="DV48" s="90"/>
      <c r="DW48" s="148"/>
      <c r="DX48" s="44"/>
      <c r="DY48" s="44"/>
      <c r="EC48" s="147"/>
      <c r="ED48" s="172"/>
      <c r="EE48" s="172"/>
    </row>
    <row r="49" spans="1:135" ht="21" customHeight="1" x14ac:dyDescent="0.2">
      <c r="A49" s="14">
        <v>48</v>
      </c>
      <c r="B49" s="15" t="s">
        <v>1157</v>
      </c>
      <c r="C49" s="15" t="s">
        <v>1158</v>
      </c>
      <c r="D49" s="16" t="s">
        <v>1047</v>
      </c>
      <c r="E49" s="16">
        <v>94</v>
      </c>
      <c r="F49" s="16">
        <v>4</v>
      </c>
      <c r="G49" s="16" t="s">
        <v>1159</v>
      </c>
      <c r="H49" s="18" t="s">
        <v>1160</v>
      </c>
      <c r="I49" s="19" t="s">
        <v>1161</v>
      </c>
      <c r="J49" s="20">
        <v>6</v>
      </c>
      <c r="K49" s="20">
        <v>6</v>
      </c>
      <c r="L49" s="20" t="s">
        <v>1162</v>
      </c>
      <c r="M49" s="21">
        <v>1071</v>
      </c>
      <c r="N49" s="20" t="s">
        <v>1163</v>
      </c>
      <c r="O49" s="20" t="s">
        <v>1164</v>
      </c>
      <c r="P49" s="21">
        <v>22870</v>
      </c>
      <c r="Q49" s="20" t="s">
        <v>1165</v>
      </c>
      <c r="R49" s="20" t="s">
        <v>1166</v>
      </c>
      <c r="S49" s="21">
        <v>0</v>
      </c>
      <c r="T49" s="20" t="s">
        <v>1167</v>
      </c>
      <c r="U49" s="96" t="s">
        <v>1168</v>
      </c>
      <c r="V49" s="21">
        <v>8494</v>
      </c>
      <c r="W49" s="20" t="s">
        <v>1167</v>
      </c>
      <c r="X49" s="20">
        <v>74</v>
      </c>
      <c r="Y49" s="88">
        <v>2.62</v>
      </c>
      <c r="Z49" s="88">
        <v>2.62</v>
      </c>
      <c r="AA49" s="88">
        <v>3.03</v>
      </c>
      <c r="AB49" s="88">
        <v>3.03</v>
      </c>
      <c r="AC49" s="23">
        <v>6</v>
      </c>
      <c r="AD49" s="23" t="s">
        <v>1169</v>
      </c>
      <c r="AE49" s="23">
        <v>1</v>
      </c>
      <c r="AF49" s="25" t="s">
        <v>199</v>
      </c>
      <c r="AG49" s="25" t="s">
        <v>359</v>
      </c>
      <c r="AH49" s="25" t="s">
        <v>393</v>
      </c>
      <c r="AI49" s="25" t="s">
        <v>207</v>
      </c>
      <c r="AJ49" s="16">
        <v>3.33</v>
      </c>
      <c r="AK49" s="16">
        <v>4.67</v>
      </c>
      <c r="AL49" s="23">
        <v>0</v>
      </c>
      <c r="AM49" s="20"/>
      <c r="AN49" s="20">
        <v>0</v>
      </c>
      <c r="AO49" s="20"/>
      <c r="AP49" s="20">
        <v>0</v>
      </c>
      <c r="AQ49" s="20">
        <v>1</v>
      </c>
      <c r="AR49" s="20">
        <v>1</v>
      </c>
      <c r="AS49" s="20">
        <v>0</v>
      </c>
      <c r="AT49" s="48" t="s">
        <v>1170</v>
      </c>
      <c r="AU49" s="97">
        <v>41935</v>
      </c>
      <c r="AV49" s="98">
        <v>42066</v>
      </c>
      <c r="AW49" s="29" t="s">
        <v>311</v>
      </c>
      <c r="AX49" s="30">
        <v>6</v>
      </c>
      <c r="AY49" s="34" t="s">
        <v>1171</v>
      </c>
      <c r="AZ49" s="30">
        <v>100</v>
      </c>
      <c r="BA49" s="30">
        <v>0.03</v>
      </c>
      <c r="BB49" s="33"/>
      <c r="BC49" s="33"/>
      <c r="BD49" s="32" t="s">
        <v>1172</v>
      </c>
      <c r="BE49" s="32" t="s">
        <v>314</v>
      </c>
      <c r="BF49" s="29" t="s">
        <v>1173</v>
      </c>
      <c r="BG49" s="30" t="s">
        <v>1174</v>
      </c>
      <c r="BH49" s="33"/>
      <c r="BI49" s="30">
        <v>30</v>
      </c>
      <c r="BJ49" s="30">
        <v>39</v>
      </c>
      <c r="BK49" s="30">
        <v>48</v>
      </c>
      <c r="BL49" s="30" t="s">
        <v>240</v>
      </c>
      <c r="BM49" s="30">
        <v>100</v>
      </c>
      <c r="BN49" s="30">
        <v>0.99</v>
      </c>
      <c r="BO49" s="30">
        <v>9</v>
      </c>
      <c r="BP49" s="29" t="s">
        <v>590</v>
      </c>
      <c r="BQ49" s="29" t="s">
        <v>1175</v>
      </c>
      <c r="BR49" s="30">
        <v>200</v>
      </c>
      <c r="BS49" s="30">
        <v>0.47</v>
      </c>
      <c r="BT49" s="30" t="s">
        <v>244</v>
      </c>
      <c r="BU49" s="30">
        <v>2</v>
      </c>
      <c r="BV49" s="32" t="s">
        <v>1176</v>
      </c>
      <c r="BW49" s="32" t="s">
        <v>1177</v>
      </c>
      <c r="BX49" s="30" t="s">
        <v>245</v>
      </c>
      <c r="BY49" s="30">
        <v>0.99</v>
      </c>
      <c r="BZ49" s="99" t="s">
        <v>1178</v>
      </c>
      <c r="CA49" s="29" t="s">
        <v>547</v>
      </c>
      <c r="CB49" s="100" t="s">
        <v>1179</v>
      </c>
      <c r="CC49" s="20">
        <v>1</v>
      </c>
      <c r="CD49" s="36" t="s">
        <v>1180</v>
      </c>
      <c r="CE49" s="37" t="s">
        <v>262</v>
      </c>
      <c r="CF49" s="38">
        <v>1996</v>
      </c>
      <c r="CG49" s="37" t="s">
        <v>379</v>
      </c>
      <c r="CH49" s="37" t="s">
        <v>326</v>
      </c>
      <c r="CI49" s="37" t="s">
        <v>269</v>
      </c>
      <c r="CJ49" s="39">
        <v>200</v>
      </c>
      <c r="CK49" s="39">
        <v>85</v>
      </c>
      <c r="CL49" s="39">
        <v>8529</v>
      </c>
      <c r="CM49" s="37" t="s">
        <v>1181</v>
      </c>
      <c r="CN49" s="37" t="s">
        <v>273</v>
      </c>
      <c r="CO49" s="37" t="s">
        <v>330</v>
      </c>
      <c r="CP49" s="37" t="s">
        <v>1182</v>
      </c>
      <c r="CQ49" s="37" t="s">
        <v>382</v>
      </c>
      <c r="CR49" s="37" t="s">
        <v>618</v>
      </c>
      <c r="CS49" s="37" t="s">
        <v>278</v>
      </c>
      <c r="CT49" s="37" t="s">
        <v>462</v>
      </c>
      <c r="CU49" s="37" t="s">
        <v>281</v>
      </c>
      <c r="CV49" s="39">
        <v>1</v>
      </c>
      <c r="CW49" s="37" t="s">
        <v>282</v>
      </c>
      <c r="CX49" s="37" t="s">
        <v>411</v>
      </c>
      <c r="CY49" s="40">
        <v>100</v>
      </c>
      <c r="CZ49" s="41" t="s">
        <v>464</v>
      </c>
      <c r="DA49" s="64"/>
      <c r="DB49" s="42">
        <v>1</v>
      </c>
      <c r="DC49" s="42">
        <v>92</v>
      </c>
      <c r="DD49" s="42">
        <v>-2.2200000000000002</v>
      </c>
      <c r="DE49" s="41" t="s">
        <v>287</v>
      </c>
      <c r="DF49" s="42">
        <v>0.03</v>
      </c>
      <c r="DG49" s="20">
        <v>2.8875522000000001E-2</v>
      </c>
      <c r="DH49" s="20">
        <v>2.8875522000000001E-2</v>
      </c>
      <c r="DI49" s="20"/>
      <c r="DJ49" s="20">
        <v>0.22549008613708199</v>
      </c>
      <c r="DK49" s="95">
        <v>200</v>
      </c>
      <c r="DL49" s="125" t="s">
        <v>464</v>
      </c>
      <c r="DM49" s="125" t="s">
        <v>287</v>
      </c>
      <c r="DN49" s="95">
        <v>1</v>
      </c>
      <c r="DO49" s="95">
        <v>192</v>
      </c>
      <c r="DP49" s="152">
        <v>-0.72554799999999997</v>
      </c>
      <c r="DQ49" s="125" t="s">
        <v>287</v>
      </c>
      <c r="DR49" s="152">
        <v>0.47</v>
      </c>
      <c r="DS49" s="90">
        <v>0.46899932799999999</v>
      </c>
      <c r="DT49" s="90">
        <v>0.46899932799999999</v>
      </c>
      <c r="DU49" s="90"/>
      <c r="DV49" s="90">
        <v>5.2290282E-2</v>
      </c>
      <c r="DW49" s="148"/>
      <c r="DX49" s="29" t="s">
        <v>1172</v>
      </c>
      <c r="DY49" s="29" t="s">
        <v>1176</v>
      </c>
      <c r="EA49" s="163">
        <f t="shared" si="0"/>
        <v>1</v>
      </c>
      <c r="EB49" s="163">
        <f t="shared" si="1"/>
        <v>0</v>
      </c>
      <c r="EC49" s="147">
        <f t="shared" si="2"/>
        <v>1</v>
      </c>
      <c r="ED49" s="172">
        <f t="shared" si="3"/>
        <v>92</v>
      </c>
      <c r="EE49" s="172">
        <f t="shared" si="4"/>
        <v>192</v>
      </c>
    </row>
    <row r="50" spans="1:135" ht="21" customHeight="1" x14ac:dyDescent="0.2">
      <c r="A50" s="14">
        <v>49</v>
      </c>
      <c r="B50" s="15" t="s">
        <v>1183</v>
      </c>
      <c r="C50" s="89" t="s">
        <v>1184</v>
      </c>
      <c r="D50" s="16" t="s">
        <v>1047</v>
      </c>
      <c r="E50" s="16">
        <v>95</v>
      </c>
      <c r="F50" s="16">
        <v>3</v>
      </c>
      <c r="G50" s="16" t="s">
        <v>1185</v>
      </c>
      <c r="H50" s="18" t="s">
        <v>1186</v>
      </c>
      <c r="I50" s="19" t="s">
        <v>1187</v>
      </c>
      <c r="J50" s="20">
        <v>9</v>
      </c>
      <c r="K50" s="20">
        <v>3</v>
      </c>
      <c r="L50" s="61" t="s">
        <v>1188</v>
      </c>
      <c r="M50" s="21">
        <v>5096</v>
      </c>
      <c r="N50" s="20" t="s">
        <v>1189</v>
      </c>
      <c r="O50" s="61" t="s">
        <v>1188</v>
      </c>
      <c r="P50" s="21">
        <v>5096</v>
      </c>
      <c r="Q50" s="20" t="s">
        <v>1189</v>
      </c>
      <c r="R50" s="30" t="s">
        <v>1190</v>
      </c>
      <c r="S50" s="30">
        <v>4</v>
      </c>
      <c r="T50" s="20" t="s">
        <v>1077</v>
      </c>
      <c r="U50" s="20" t="s">
        <v>1079</v>
      </c>
      <c r="V50" s="21">
        <v>1965</v>
      </c>
      <c r="W50" s="20" t="s">
        <v>1077</v>
      </c>
      <c r="X50" s="20">
        <v>46</v>
      </c>
      <c r="Y50" s="88">
        <v>3.85</v>
      </c>
      <c r="Z50" s="88">
        <v>3.85</v>
      </c>
      <c r="AA50" s="22">
        <v>6.54</v>
      </c>
      <c r="AB50" s="22">
        <v>6.54</v>
      </c>
      <c r="AC50" s="23">
        <v>7</v>
      </c>
      <c r="AD50" s="23" t="s">
        <v>411</v>
      </c>
      <c r="AE50" s="23">
        <v>1</v>
      </c>
      <c r="AF50" s="25" t="s">
        <v>199</v>
      </c>
      <c r="AG50" s="25" t="s">
        <v>308</v>
      </c>
      <c r="AH50" s="25" t="s">
        <v>206</v>
      </c>
      <c r="AI50" s="25" t="s">
        <v>309</v>
      </c>
      <c r="AJ50" s="16">
        <v>3.6</v>
      </c>
      <c r="AK50" s="16">
        <v>3.4</v>
      </c>
      <c r="AL50" s="23">
        <v>1</v>
      </c>
      <c r="AM50" s="23">
        <v>1</v>
      </c>
      <c r="AN50" s="23">
        <v>0</v>
      </c>
      <c r="AO50" s="20"/>
      <c r="AP50" s="20">
        <v>0</v>
      </c>
      <c r="AQ50" s="20">
        <v>1</v>
      </c>
      <c r="AR50" s="20">
        <v>1</v>
      </c>
      <c r="AS50" s="20">
        <v>1</v>
      </c>
      <c r="AT50" s="48" t="s">
        <v>1191</v>
      </c>
      <c r="AU50" s="27">
        <v>40909</v>
      </c>
      <c r="AV50" s="47">
        <v>40983</v>
      </c>
      <c r="AW50" s="29" t="s">
        <v>311</v>
      </c>
      <c r="AX50" s="30">
        <v>5</v>
      </c>
      <c r="AY50" s="30" t="s">
        <v>1192</v>
      </c>
      <c r="AZ50" s="30">
        <v>36</v>
      </c>
      <c r="BA50" s="30">
        <v>0.02</v>
      </c>
      <c r="BB50" s="33"/>
      <c r="BC50" s="33"/>
      <c r="BD50" s="32" t="s">
        <v>291</v>
      </c>
      <c r="BE50" s="32" t="s">
        <v>314</v>
      </c>
      <c r="BF50" s="29" t="s">
        <v>1193</v>
      </c>
      <c r="BG50" s="30" t="s">
        <v>1194</v>
      </c>
      <c r="BH50" s="33"/>
      <c r="BI50" s="30">
        <v>54</v>
      </c>
      <c r="BJ50" s="30">
        <v>70</v>
      </c>
      <c r="BK50" s="30">
        <v>86</v>
      </c>
      <c r="BL50" s="30" t="s">
        <v>240</v>
      </c>
      <c r="BM50" s="30">
        <v>86</v>
      </c>
      <c r="BN50" s="30">
        <v>0.95</v>
      </c>
      <c r="BO50" s="30">
        <v>4</v>
      </c>
      <c r="BP50" s="29" t="s">
        <v>1086</v>
      </c>
      <c r="BQ50" s="29" t="s">
        <v>1195</v>
      </c>
      <c r="BR50" s="30">
        <v>88</v>
      </c>
      <c r="BS50" s="30">
        <v>0.77</v>
      </c>
      <c r="BT50" s="30" t="s">
        <v>375</v>
      </c>
      <c r="BU50" s="30">
        <v>2</v>
      </c>
      <c r="BV50" s="32" t="s">
        <v>291</v>
      </c>
      <c r="BW50" s="32" t="s">
        <v>314</v>
      </c>
      <c r="BX50" s="30" t="s">
        <v>245</v>
      </c>
      <c r="BY50" s="30">
        <v>0.96</v>
      </c>
      <c r="BZ50" s="30" t="s">
        <v>1196</v>
      </c>
      <c r="CA50" s="29" t="s">
        <v>1089</v>
      </c>
      <c r="CB50" s="35"/>
      <c r="CC50" s="20">
        <v>1</v>
      </c>
      <c r="CD50" s="46" t="s">
        <v>1197</v>
      </c>
      <c r="CE50" s="91" t="s">
        <v>262</v>
      </c>
      <c r="CF50" s="92">
        <v>2010</v>
      </c>
      <c r="CG50" s="91" t="s">
        <v>266</v>
      </c>
      <c r="CH50" s="85" t="s">
        <v>326</v>
      </c>
      <c r="CI50" s="85" t="s">
        <v>326</v>
      </c>
      <c r="CJ50" s="93">
        <v>80</v>
      </c>
      <c r="CK50" s="93">
        <v>32</v>
      </c>
      <c r="CL50" s="93">
        <v>1995</v>
      </c>
      <c r="CM50" s="91" t="s">
        <v>272</v>
      </c>
      <c r="CN50" s="91" t="s">
        <v>407</v>
      </c>
      <c r="CO50" s="91" t="s">
        <v>330</v>
      </c>
      <c r="CP50" s="91" t="s">
        <v>1198</v>
      </c>
      <c r="CQ50" s="91" t="s">
        <v>382</v>
      </c>
      <c r="CR50" s="91" t="s">
        <v>382</v>
      </c>
      <c r="CS50" s="91" t="s">
        <v>572</v>
      </c>
      <c r="CT50" s="91" t="s">
        <v>409</v>
      </c>
      <c r="CU50" s="37" t="s">
        <v>281</v>
      </c>
      <c r="CV50" s="93">
        <v>1</v>
      </c>
      <c r="CW50" s="91" t="s">
        <v>282</v>
      </c>
      <c r="CX50" s="91" t="s">
        <v>1092</v>
      </c>
      <c r="CY50" s="40">
        <v>36</v>
      </c>
      <c r="CZ50" s="41" t="s">
        <v>284</v>
      </c>
      <c r="DA50" s="41" t="s">
        <v>287</v>
      </c>
      <c r="DB50" s="42">
        <v>1</v>
      </c>
      <c r="DC50" s="42">
        <v>34</v>
      </c>
      <c r="DD50" s="42">
        <v>5.68</v>
      </c>
      <c r="DE50" s="41" t="s">
        <v>287</v>
      </c>
      <c r="DF50" s="42">
        <v>0.02</v>
      </c>
      <c r="DG50" s="96">
        <v>2.2889441E-2</v>
      </c>
      <c r="DH50" s="96">
        <v>2.2889441E-2</v>
      </c>
      <c r="DI50" s="96"/>
      <c r="DJ50" s="96">
        <v>0.37834529373354497</v>
      </c>
      <c r="DK50" s="95">
        <v>88</v>
      </c>
      <c r="DL50" s="125" t="s">
        <v>284</v>
      </c>
      <c r="DM50" s="125" t="s">
        <v>287</v>
      </c>
      <c r="DN50" s="95">
        <v>1</v>
      </c>
      <c r="DO50" s="95">
        <v>86</v>
      </c>
      <c r="DP50" s="95">
        <v>0.08</v>
      </c>
      <c r="DQ50" s="125" t="s">
        <v>287</v>
      </c>
      <c r="DR50" s="95">
        <v>0.77</v>
      </c>
      <c r="DS50" s="96">
        <v>0.77797708200000004</v>
      </c>
      <c r="DT50" s="96">
        <v>0.77797708200000004</v>
      </c>
      <c r="DU50" s="96"/>
      <c r="DV50" s="166">
        <f>-0.030485538</f>
        <v>-3.0485538E-2</v>
      </c>
      <c r="DW50" s="150"/>
      <c r="DX50" s="29" t="s">
        <v>291</v>
      </c>
      <c r="DY50" s="29" t="s">
        <v>291</v>
      </c>
      <c r="EA50" s="163">
        <f t="shared" si="0"/>
        <v>1</v>
      </c>
      <c r="EB50" s="163">
        <f t="shared" si="1"/>
        <v>0</v>
      </c>
      <c r="EC50" s="147">
        <f t="shared" si="2"/>
        <v>1</v>
      </c>
      <c r="ED50" s="172">
        <f t="shared" si="3"/>
        <v>34</v>
      </c>
      <c r="EE50" s="172">
        <f t="shared" si="4"/>
        <v>86</v>
      </c>
    </row>
    <row r="51" spans="1:135" ht="21" customHeight="1" x14ac:dyDescent="0.2">
      <c r="A51" s="14">
        <v>50</v>
      </c>
      <c r="B51" s="15" t="s">
        <v>1183</v>
      </c>
      <c r="C51" s="89" t="s">
        <v>1184</v>
      </c>
      <c r="D51" s="16" t="s">
        <v>1047</v>
      </c>
      <c r="E51" s="16">
        <v>95</v>
      </c>
      <c r="F51" s="16">
        <v>3</v>
      </c>
      <c r="G51" s="16" t="s">
        <v>1185</v>
      </c>
      <c r="H51" s="18" t="s">
        <v>1199</v>
      </c>
      <c r="I51" s="19" t="s">
        <v>1187</v>
      </c>
      <c r="J51" s="20">
        <v>9</v>
      </c>
      <c r="K51" s="20">
        <v>2</v>
      </c>
      <c r="L51" s="61" t="s">
        <v>1188</v>
      </c>
      <c r="M51" s="21">
        <v>5096</v>
      </c>
      <c r="N51" s="20" t="s">
        <v>1189</v>
      </c>
      <c r="O51" s="61" t="s">
        <v>1188</v>
      </c>
      <c r="P51" s="21">
        <v>5096</v>
      </c>
      <c r="Q51" s="20" t="s">
        <v>1189</v>
      </c>
      <c r="R51" s="20" t="s">
        <v>1200</v>
      </c>
      <c r="S51" s="21">
        <v>6853</v>
      </c>
      <c r="T51" s="20" t="s">
        <v>1077</v>
      </c>
      <c r="U51" s="20" t="s">
        <v>1200</v>
      </c>
      <c r="V51" s="21">
        <v>6853</v>
      </c>
      <c r="W51" s="20" t="s">
        <v>1077</v>
      </c>
      <c r="X51" s="20">
        <v>46</v>
      </c>
      <c r="Y51" s="88">
        <v>3.85</v>
      </c>
      <c r="Z51" s="88">
        <v>3.85</v>
      </c>
      <c r="AA51" s="22">
        <v>6.54</v>
      </c>
      <c r="AB51" s="22">
        <v>6.54</v>
      </c>
      <c r="AC51" s="23">
        <v>7</v>
      </c>
      <c r="AD51" s="23" t="s">
        <v>411</v>
      </c>
      <c r="AE51" s="23">
        <v>1</v>
      </c>
      <c r="AF51" s="25" t="s">
        <v>199</v>
      </c>
      <c r="AG51" s="25" t="s">
        <v>308</v>
      </c>
      <c r="AH51" s="25" t="s">
        <v>393</v>
      </c>
      <c r="AI51" s="25" t="s">
        <v>207</v>
      </c>
      <c r="AJ51" s="16">
        <v>3.14</v>
      </c>
      <c r="AK51" s="16">
        <v>3.57</v>
      </c>
      <c r="AL51" s="23">
        <v>1</v>
      </c>
      <c r="AM51" s="23">
        <v>1</v>
      </c>
      <c r="AN51" s="23">
        <v>0</v>
      </c>
      <c r="AO51" s="20"/>
      <c r="AP51" s="20">
        <v>0</v>
      </c>
      <c r="AQ51" s="20">
        <v>1</v>
      </c>
      <c r="AR51" s="20">
        <v>1</v>
      </c>
      <c r="AS51" s="20">
        <v>0</v>
      </c>
      <c r="AT51" s="15" t="s">
        <v>1201</v>
      </c>
      <c r="AU51" s="101">
        <v>41925</v>
      </c>
      <c r="AV51" s="28">
        <v>42013</v>
      </c>
      <c r="AW51" s="29" t="s">
        <v>311</v>
      </c>
      <c r="AX51" s="30">
        <v>7</v>
      </c>
      <c r="AY51" s="30" t="s">
        <v>1202</v>
      </c>
      <c r="AZ51" s="30">
        <v>98</v>
      </c>
      <c r="BA51" s="30">
        <v>0.02</v>
      </c>
      <c r="BB51" s="33"/>
      <c r="BC51" s="33"/>
      <c r="BD51" s="32" t="s">
        <v>1203</v>
      </c>
      <c r="BE51" s="32" t="s">
        <v>235</v>
      </c>
      <c r="BF51" s="29" t="s">
        <v>1204</v>
      </c>
      <c r="BG51" s="30" t="s">
        <v>1205</v>
      </c>
      <c r="BH51" s="33"/>
      <c r="BI51" s="30">
        <v>105</v>
      </c>
      <c r="BJ51" s="30">
        <v>136</v>
      </c>
      <c r="BK51" s="30">
        <v>165</v>
      </c>
      <c r="BL51" s="30" t="s">
        <v>506</v>
      </c>
      <c r="BM51" s="30">
        <v>165</v>
      </c>
      <c r="BN51" s="30">
        <v>0.95</v>
      </c>
      <c r="BO51" s="30">
        <v>4</v>
      </c>
      <c r="BP51" s="48" t="s">
        <v>1206</v>
      </c>
      <c r="BQ51" s="29" t="s">
        <v>1207</v>
      </c>
      <c r="BR51" s="30">
        <v>105</v>
      </c>
      <c r="BS51" s="30">
        <v>8.5000000000000006E-2</v>
      </c>
      <c r="BT51" s="30" t="s">
        <v>244</v>
      </c>
      <c r="BU51" s="31"/>
      <c r="BV51" s="32" t="s">
        <v>1203</v>
      </c>
      <c r="BW51" s="32" t="s">
        <v>235</v>
      </c>
      <c r="BX51" s="30" t="s">
        <v>245</v>
      </c>
      <c r="BY51" s="30">
        <v>0.82</v>
      </c>
      <c r="BZ51" s="30" t="s">
        <v>1208</v>
      </c>
      <c r="CA51" s="29" t="s">
        <v>427</v>
      </c>
      <c r="CB51" s="35"/>
      <c r="CC51" s="20">
        <v>1</v>
      </c>
      <c r="CD51" s="46" t="s">
        <v>1209</v>
      </c>
      <c r="CE51" s="37" t="s">
        <v>262</v>
      </c>
      <c r="CF51" s="38">
        <v>2003</v>
      </c>
      <c r="CG51" s="37" t="s">
        <v>266</v>
      </c>
      <c r="CH51" s="37" t="s">
        <v>758</v>
      </c>
      <c r="CI51" s="37" t="s">
        <v>269</v>
      </c>
      <c r="CJ51" s="39">
        <v>324</v>
      </c>
      <c r="CK51" s="39">
        <v>310</v>
      </c>
      <c r="CL51" s="39">
        <v>6714</v>
      </c>
      <c r="CM51" s="37" t="s">
        <v>272</v>
      </c>
      <c r="CN51" s="37" t="s">
        <v>407</v>
      </c>
      <c r="CO51" s="37" t="s">
        <v>328</v>
      </c>
      <c r="CP51" s="67"/>
      <c r="CQ51" s="37" t="s">
        <v>382</v>
      </c>
      <c r="CR51" s="37" t="s">
        <v>382</v>
      </c>
      <c r="CS51" s="37" t="s">
        <v>572</v>
      </c>
      <c r="CT51" s="37" t="s">
        <v>462</v>
      </c>
      <c r="CU51" s="37" t="s">
        <v>281</v>
      </c>
      <c r="CV51" s="39">
        <v>1</v>
      </c>
      <c r="CW51" s="37" t="s">
        <v>282</v>
      </c>
      <c r="CX51" s="37" t="s">
        <v>1210</v>
      </c>
      <c r="CY51" s="40">
        <v>98</v>
      </c>
      <c r="CZ51" s="41" t="s">
        <v>284</v>
      </c>
      <c r="DA51" s="41" t="s">
        <v>287</v>
      </c>
      <c r="DB51" s="42">
        <v>2</v>
      </c>
      <c r="DC51" s="42">
        <v>92</v>
      </c>
      <c r="DD51" s="42">
        <v>4.3600000000000003</v>
      </c>
      <c r="DE51" s="41" t="s">
        <v>287</v>
      </c>
      <c r="DF51" s="42">
        <v>0.02</v>
      </c>
      <c r="DG51" s="96">
        <v>1.5520905999999999E-2</v>
      </c>
      <c r="DH51" s="96">
        <v>1.5520905999999999E-2</v>
      </c>
      <c r="DI51" s="96"/>
      <c r="DJ51" s="96">
        <v>0.20805846309804299</v>
      </c>
      <c r="DK51" s="95">
        <v>109</v>
      </c>
      <c r="DL51" s="125" t="s">
        <v>284</v>
      </c>
      <c r="DM51" s="125" t="s">
        <v>287</v>
      </c>
      <c r="DN51" s="95">
        <v>2</v>
      </c>
      <c r="DO51" s="95">
        <v>103</v>
      </c>
      <c r="DP51" s="95">
        <v>2.601</v>
      </c>
      <c r="DQ51" s="125" t="s">
        <v>287</v>
      </c>
      <c r="DR51" s="95">
        <v>7.9100000000000004E-2</v>
      </c>
      <c r="DS51" s="96">
        <v>7.9067813000000001E-2</v>
      </c>
      <c r="DT51" s="96">
        <v>7.9067813000000001E-2</v>
      </c>
      <c r="DU51" s="96"/>
      <c r="DV51" s="96">
        <v>0.155043132</v>
      </c>
      <c r="DW51" s="150"/>
      <c r="DX51" s="29" t="s">
        <v>1211</v>
      </c>
      <c r="DY51" s="29" t="s">
        <v>1212</v>
      </c>
      <c r="EA51" s="163">
        <f t="shared" si="0"/>
        <v>1</v>
      </c>
      <c r="EB51" s="163">
        <f t="shared" si="1"/>
        <v>0</v>
      </c>
      <c r="EC51" s="147">
        <f t="shared" si="2"/>
        <v>1</v>
      </c>
      <c r="ED51" s="172">
        <f t="shared" si="3"/>
        <v>92</v>
      </c>
      <c r="EE51" s="172">
        <f t="shared" si="4"/>
        <v>103</v>
      </c>
    </row>
    <row r="52" spans="1:135" ht="21" customHeight="1" x14ac:dyDescent="0.2">
      <c r="A52" s="14">
        <v>51</v>
      </c>
      <c r="B52" s="15" t="s">
        <v>1213</v>
      </c>
      <c r="C52" s="15" t="s">
        <v>1214</v>
      </c>
      <c r="D52" s="16" t="s">
        <v>1047</v>
      </c>
      <c r="E52" s="16">
        <v>94</v>
      </c>
      <c r="F52" s="16">
        <v>3</v>
      </c>
      <c r="G52" s="16" t="s">
        <v>1215</v>
      </c>
      <c r="H52" s="18" t="s">
        <v>1216</v>
      </c>
      <c r="I52" s="19" t="s">
        <v>1217</v>
      </c>
      <c r="J52" s="20">
        <v>7</v>
      </c>
      <c r="K52" s="20">
        <v>1</v>
      </c>
      <c r="L52" s="20" t="s">
        <v>1218</v>
      </c>
      <c r="M52" s="21">
        <v>403</v>
      </c>
      <c r="N52" s="20" t="s">
        <v>641</v>
      </c>
      <c r="O52" s="20" t="s">
        <v>1219</v>
      </c>
      <c r="P52" s="21">
        <v>24873</v>
      </c>
      <c r="Q52" s="20" t="s">
        <v>641</v>
      </c>
      <c r="R52" s="20" t="s">
        <v>1118</v>
      </c>
      <c r="S52" s="21">
        <v>550</v>
      </c>
      <c r="T52" s="102" t="s">
        <v>1220</v>
      </c>
      <c r="U52" s="20" t="s">
        <v>1118</v>
      </c>
      <c r="V52" s="21">
        <v>550</v>
      </c>
      <c r="W52" s="102" t="s">
        <v>1220</v>
      </c>
      <c r="X52" s="20">
        <v>83</v>
      </c>
      <c r="Y52" s="22">
        <v>2.98</v>
      </c>
      <c r="Z52" s="22">
        <v>2.98</v>
      </c>
      <c r="AA52" s="88">
        <v>1.43</v>
      </c>
      <c r="AB52" s="88">
        <v>1.43</v>
      </c>
      <c r="AC52" s="23">
        <v>2</v>
      </c>
      <c r="AD52" s="23" t="s">
        <v>411</v>
      </c>
      <c r="AE52" s="23">
        <v>1</v>
      </c>
      <c r="AF52" s="25" t="s">
        <v>199</v>
      </c>
      <c r="AG52" s="25" t="s">
        <v>203</v>
      </c>
      <c r="AH52" s="25" t="s">
        <v>360</v>
      </c>
      <c r="AI52" s="25" t="s">
        <v>606</v>
      </c>
      <c r="AJ52" s="74">
        <v>3.11</v>
      </c>
      <c r="AK52" s="74">
        <v>3.78</v>
      </c>
      <c r="AL52" s="23">
        <v>1</v>
      </c>
      <c r="AM52" s="23">
        <v>1</v>
      </c>
      <c r="AN52" s="23">
        <v>0</v>
      </c>
      <c r="AO52" s="20"/>
      <c r="AP52" s="20">
        <v>0</v>
      </c>
      <c r="AQ52" s="20">
        <v>1</v>
      </c>
      <c r="AR52" s="20">
        <v>0</v>
      </c>
      <c r="AS52" s="20">
        <v>0</v>
      </c>
      <c r="AT52" s="15" t="s">
        <v>1221</v>
      </c>
      <c r="AU52" s="27">
        <v>41859</v>
      </c>
      <c r="AV52" s="62"/>
      <c r="AW52" s="29" t="s">
        <v>311</v>
      </c>
      <c r="AX52" s="30">
        <v>2</v>
      </c>
      <c r="AY52" s="30" t="s">
        <v>1222</v>
      </c>
      <c r="AZ52" s="30">
        <v>203</v>
      </c>
      <c r="BA52" s="30" t="s">
        <v>527</v>
      </c>
      <c r="BB52" s="33"/>
      <c r="BC52" s="33"/>
      <c r="BD52" s="29" t="s">
        <v>1223</v>
      </c>
      <c r="BE52" s="29" t="s">
        <v>1224</v>
      </c>
      <c r="BF52" s="29" t="s">
        <v>1225</v>
      </c>
      <c r="BG52" s="30" t="s">
        <v>281</v>
      </c>
      <c r="BH52" s="33"/>
      <c r="BI52" s="30">
        <v>181</v>
      </c>
      <c r="BJ52" s="30">
        <v>241</v>
      </c>
      <c r="BK52" s="30">
        <v>296</v>
      </c>
      <c r="BL52" s="30" t="s">
        <v>240</v>
      </c>
      <c r="BM52" s="30">
        <v>241</v>
      </c>
      <c r="BN52" s="30">
        <v>0.9</v>
      </c>
      <c r="BO52" s="30">
        <v>1</v>
      </c>
      <c r="BP52" s="29" t="s">
        <v>1226</v>
      </c>
      <c r="BQ52" s="35"/>
      <c r="BR52" s="35"/>
      <c r="BS52" s="35"/>
      <c r="BT52" s="35"/>
      <c r="BU52" s="35"/>
      <c r="BV52" s="35"/>
      <c r="BW52" s="35"/>
      <c r="BX52" s="35"/>
      <c r="BY52" s="35"/>
      <c r="BZ52" s="35"/>
      <c r="CA52" s="35"/>
      <c r="CB52" s="35"/>
      <c r="CC52" s="16">
        <v>0</v>
      </c>
      <c r="CD52" s="35"/>
      <c r="CE52" s="37" t="s">
        <v>262</v>
      </c>
      <c r="CF52" s="38">
        <v>2002</v>
      </c>
      <c r="CG52" s="37" t="s">
        <v>432</v>
      </c>
      <c r="CH52" s="37" t="s">
        <v>433</v>
      </c>
      <c r="CI52" s="37" t="s">
        <v>326</v>
      </c>
      <c r="CJ52" s="39">
        <v>6</v>
      </c>
      <c r="CK52" s="39">
        <v>5</v>
      </c>
      <c r="CL52" s="39">
        <v>588</v>
      </c>
      <c r="CM52" s="37" t="s">
        <v>272</v>
      </c>
      <c r="CN52" s="37" t="s">
        <v>407</v>
      </c>
      <c r="CO52" s="37" t="s">
        <v>277</v>
      </c>
      <c r="CP52" s="37" t="s">
        <v>1227</v>
      </c>
      <c r="CQ52" s="37" t="s">
        <v>382</v>
      </c>
      <c r="CR52" s="37" t="s">
        <v>382</v>
      </c>
      <c r="CS52" s="37" t="s">
        <v>332</v>
      </c>
      <c r="CT52" s="37" t="s">
        <v>409</v>
      </c>
      <c r="CU52" s="37" t="s">
        <v>1228</v>
      </c>
      <c r="CV52" s="38">
        <v>1</v>
      </c>
      <c r="CW52" s="37" t="s">
        <v>282</v>
      </c>
      <c r="CX52" s="37" t="s">
        <v>198</v>
      </c>
      <c r="CY52" s="40">
        <v>203</v>
      </c>
      <c r="CZ52" s="53"/>
      <c r="DA52" s="41" t="s">
        <v>287</v>
      </c>
      <c r="DB52" s="64"/>
      <c r="DC52" s="64"/>
      <c r="DD52" s="64"/>
      <c r="DE52" s="41" t="s">
        <v>336</v>
      </c>
      <c r="DF52" s="42">
        <v>0.01</v>
      </c>
      <c r="DG52" s="20" t="s">
        <v>512</v>
      </c>
      <c r="DH52" s="20" t="s">
        <v>512</v>
      </c>
      <c r="DI52" s="20"/>
      <c r="DJ52" s="20" t="s">
        <v>512</v>
      </c>
      <c r="DK52" s="95"/>
      <c r="DL52" s="125"/>
      <c r="DM52" s="64"/>
      <c r="DN52" s="64"/>
      <c r="DO52" s="64"/>
      <c r="DP52" s="64"/>
      <c r="DQ52" s="64"/>
      <c r="DR52" s="64"/>
      <c r="DS52" s="90"/>
      <c r="DT52" s="90"/>
      <c r="DU52" s="90"/>
      <c r="DV52" s="90"/>
      <c r="DW52" s="148"/>
      <c r="DX52" s="20"/>
      <c r="DY52" s="20"/>
      <c r="EC52" s="147"/>
      <c r="ED52" s="172"/>
      <c r="EE52" s="172"/>
    </row>
    <row r="53" spans="1:135" ht="21" customHeight="1" x14ac:dyDescent="0.2">
      <c r="A53" s="14">
        <v>52</v>
      </c>
      <c r="B53" s="15" t="s">
        <v>1229</v>
      </c>
      <c r="C53" s="15" t="s">
        <v>1230</v>
      </c>
      <c r="D53" s="16" t="s">
        <v>1047</v>
      </c>
      <c r="E53" s="16">
        <v>94</v>
      </c>
      <c r="F53" s="16">
        <v>4</v>
      </c>
      <c r="G53" s="16" t="s">
        <v>1231</v>
      </c>
      <c r="H53" s="18" t="s">
        <v>1232</v>
      </c>
      <c r="I53" s="19" t="s">
        <v>1233</v>
      </c>
      <c r="J53" s="20">
        <v>4</v>
      </c>
      <c r="K53" s="20">
        <v>7</v>
      </c>
      <c r="L53" s="20" t="s">
        <v>1234</v>
      </c>
      <c r="M53" s="21">
        <v>671</v>
      </c>
      <c r="N53" s="20" t="s">
        <v>1235</v>
      </c>
      <c r="O53" s="20" t="s">
        <v>1236</v>
      </c>
      <c r="P53" s="103">
        <v>25989</v>
      </c>
      <c r="Q53" s="20" t="s">
        <v>498</v>
      </c>
      <c r="R53" s="20" t="s">
        <v>1237</v>
      </c>
      <c r="S53" s="21">
        <v>23</v>
      </c>
      <c r="T53" s="20" t="s">
        <v>1238</v>
      </c>
      <c r="U53" s="20" t="s">
        <v>1237</v>
      </c>
      <c r="V53" s="21">
        <v>23</v>
      </c>
      <c r="W53" s="20" t="s">
        <v>1238</v>
      </c>
      <c r="X53" s="20">
        <v>35</v>
      </c>
      <c r="Y53" s="88">
        <v>2.91</v>
      </c>
      <c r="Z53" s="22">
        <v>4.3600000000000003</v>
      </c>
      <c r="AA53" s="88">
        <v>1.42</v>
      </c>
      <c r="AB53" s="88">
        <v>1.42</v>
      </c>
      <c r="AC53" s="23">
        <v>5</v>
      </c>
      <c r="AD53" s="23" t="s">
        <v>411</v>
      </c>
      <c r="AE53" s="23">
        <v>1</v>
      </c>
      <c r="AF53" s="25" t="s">
        <v>199</v>
      </c>
      <c r="AG53" s="25" t="s">
        <v>359</v>
      </c>
      <c r="AH53" s="25" t="s">
        <v>360</v>
      </c>
      <c r="AI53" s="25" t="s">
        <v>309</v>
      </c>
      <c r="AJ53" s="16">
        <v>3.6</v>
      </c>
      <c r="AK53" s="16">
        <v>3</v>
      </c>
      <c r="AL53" s="23">
        <v>4</v>
      </c>
      <c r="AM53" s="23">
        <v>4</v>
      </c>
      <c r="AN53" s="23">
        <v>0</v>
      </c>
      <c r="AO53" s="20"/>
      <c r="AP53" s="20">
        <v>0</v>
      </c>
      <c r="AQ53" s="20">
        <v>1</v>
      </c>
      <c r="AR53" s="20">
        <v>1</v>
      </c>
      <c r="AS53" s="20">
        <v>0</v>
      </c>
      <c r="AT53" s="15" t="s">
        <v>1239</v>
      </c>
      <c r="AU53" s="27">
        <v>41222</v>
      </c>
      <c r="AV53" s="47">
        <v>41512</v>
      </c>
      <c r="AW53" s="29" t="s">
        <v>1240</v>
      </c>
      <c r="AX53" s="30">
        <v>5</v>
      </c>
      <c r="AY53" s="30" t="s">
        <v>1241</v>
      </c>
      <c r="AZ53" s="30">
        <v>133</v>
      </c>
      <c r="BA53" s="30" t="s">
        <v>1242</v>
      </c>
      <c r="BB53" s="33"/>
      <c r="BC53" s="33"/>
      <c r="BD53" s="32" t="s">
        <v>233</v>
      </c>
      <c r="BE53" s="32" t="s">
        <v>235</v>
      </c>
      <c r="BF53" s="29" t="s">
        <v>1243</v>
      </c>
      <c r="BG53" s="30" t="s">
        <v>1244</v>
      </c>
      <c r="BH53" s="33"/>
      <c r="BI53" s="30">
        <v>64</v>
      </c>
      <c r="BJ53" s="30">
        <v>86</v>
      </c>
      <c r="BK53" s="30">
        <v>104</v>
      </c>
      <c r="BL53" s="30" t="s">
        <v>240</v>
      </c>
      <c r="BM53" s="30">
        <v>104</v>
      </c>
      <c r="BN53" s="30">
        <v>0.95</v>
      </c>
      <c r="BO53" s="30">
        <v>1</v>
      </c>
      <c r="BP53" s="29" t="s">
        <v>1245</v>
      </c>
      <c r="BQ53" s="15" t="s">
        <v>1246</v>
      </c>
      <c r="BR53" s="16">
        <v>113</v>
      </c>
      <c r="BS53" s="16">
        <v>0.32200000000000001</v>
      </c>
      <c r="BT53" s="30" t="s">
        <v>244</v>
      </c>
      <c r="BU53" s="33"/>
      <c r="BV53" s="32" t="s">
        <v>233</v>
      </c>
      <c r="BW53" s="32" t="s">
        <v>235</v>
      </c>
      <c r="BX53" s="30" t="s">
        <v>245</v>
      </c>
      <c r="BY53" s="30">
        <v>0.95</v>
      </c>
      <c r="BZ53" s="30" t="s">
        <v>592</v>
      </c>
      <c r="CA53" s="29" t="s">
        <v>1247</v>
      </c>
      <c r="CB53" s="35"/>
      <c r="CC53" s="20">
        <v>1</v>
      </c>
      <c r="CD53" s="46" t="s">
        <v>1248</v>
      </c>
      <c r="CE53" s="37" t="s">
        <v>262</v>
      </c>
      <c r="CF53" s="38">
        <v>2007</v>
      </c>
      <c r="CG53" s="37" t="s">
        <v>432</v>
      </c>
      <c r="CH53" s="37" t="s">
        <v>326</v>
      </c>
      <c r="CI53" s="37" t="s">
        <v>326</v>
      </c>
      <c r="CJ53" s="39">
        <v>2</v>
      </c>
      <c r="CK53" s="39">
        <v>2</v>
      </c>
      <c r="CL53" s="39">
        <v>21</v>
      </c>
      <c r="CM53" s="37" t="s">
        <v>272</v>
      </c>
      <c r="CN53" s="37" t="s">
        <v>273</v>
      </c>
      <c r="CO53" s="37" t="s">
        <v>328</v>
      </c>
      <c r="CP53" s="37" t="s">
        <v>1249</v>
      </c>
      <c r="CQ53" s="37" t="s">
        <v>382</v>
      </c>
      <c r="CR53" s="37" t="s">
        <v>382</v>
      </c>
      <c r="CS53" s="37" t="s">
        <v>461</v>
      </c>
      <c r="CT53" s="37" t="s">
        <v>409</v>
      </c>
      <c r="CU53" s="37" t="s">
        <v>281</v>
      </c>
      <c r="CV53" s="39">
        <v>1</v>
      </c>
      <c r="CW53" s="37" t="s">
        <v>282</v>
      </c>
      <c r="CX53" s="37" t="s">
        <v>1092</v>
      </c>
      <c r="CY53" s="40">
        <v>133</v>
      </c>
      <c r="CZ53" s="41" t="s">
        <v>284</v>
      </c>
      <c r="DA53" s="41" t="s">
        <v>287</v>
      </c>
      <c r="DB53" s="42">
        <v>1</v>
      </c>
      <c r="DC53" s="42">
        <v>131</v>
      </c>
      <c r="DD53" s="42">
        <v>5.79</v>
      </c>
      <c r="DE53" s="41" t="s">
        <v>336</v>
      </c>
      <c r="DF53" s="42">
        <v>0.02</v>
      </c>
      <c r="DG53" s="20">
        <v>1.7513309000000001E-2</v>
      </c>
      <c r="DH53" s="20">
        <v>1.7513309000000001E-2</v>
      </c>
      <c r="DI53" s="20"/>
      <c r="DJ53" s="20">
        <v>0.20573685992153901</v>
      </c>
      <c r="DK53" s="95">
        <v>113</v>
      </c>
      <c r="DL53" s="125" t="s">
        <v>284</v>
      </c>
      <c r="DM53" s="125" t="s">
        <v>287</v>
      </c>
      <c r="DN53" s="125">
        <v>1</v>
      </c>
      <c r="DO53" s="125">
        <v>111</v>
      </c>
      <c r="DP53" s="125">
        <v>0.99</v>
      </c>
      <c r="DQ53" s="125" t="s">
        <v>287</v>
      </c>
      <c r="DR53" s="95">
        <v>0.32200000000000001</v>
      </c>
      <c r="DS53" s="90">
        <v>0.32190646099999998</v>
      </c>
      <c r="DT53" s="90">
        <v>0.32190646099999998</v>
      </c>
      <c r="DU53" s="90"/>
      <c r="DV53" s="90">
        <v>9.4021673E-2</v>
      </c>
      <c r="DW53" s="148"/>
      <c r="DX53" s="29" t="s">
        <v>1250</v>
      </c>
      <c r="DY53" s="29" t="s">
        <v>1250</v>
      </c>
      <c r="EA53" s="163">
        <f t="shared" si="0"/>
        <v>1</v>
      </c>
      <c r="EB53" s="163">
        <f t="shared" si="1"/>
        <v>0</v>
      </c>
      <c r="EC53" s="147">
        <f t="shared" si="2"/>
        <v>1</v>
      </c>
      <c r="ED53" s="172">
        <f t="shared" si="3"/>
        <v>131</v>
      </c>
      <c r="EE53" s="172">
        <f t="shared" si="4"/>
        <v>111</v>
      </c>
    </row>
    <row r="54" spans="1:135" ht="21" customHeight="1" x14ac:dyDescent="0.2">
      <c r="A54" s="14">
        <v>53</v>
      </c>
      <c r="B54" s="15" t="s">
        <v>1251</v>
      </c>
      <c r="C54" s="15" t="s">
        <v>1252</v>
      </c>
      <c r="D54" s="16" t="s">
        <v>1047</v>
      </c>
      <c r="E54" s="16">
        <v>94</v>
      </c>
      <c r="F54" s="16">
        <v>1</v>
      </c>
      <c r="G54" s="16" t="s">
        <v>1253</v>
      </c>
      <c r="H54" s="18" t="s">
        <v>1254</v>
      </c>
      <c r="I54" s="19" t="s">
        <v>1255</v>
      </c>
      <c r="J54" s="20">
        <v>3</v>
      </c>
      <c r="K54" s="20">
        <v>3</v>
      </c>
      <c r="L54" s="20" t="s">
        <v>1256</v>
      </c>
      <c r="M54" s="21">
        <v>5439</v>
      </c>
      <c r="N54" s="20" t="s">
        <v>1257</v>
      </c>
      <c r="O54" s="20" t="s">
        <v>1258</v>
      </c>
      <c r="P54" s="21">
        <v>12887</v>
      </c>
      <c r="Q54" s="20" t="s">
        <v>1259</v>
      </c>
      <c r="R54" s="20" t="s">
        <v>1260</v>
      </c>
      <c r="S54" s="21">
        <v>0</v>
      </c>
      <c r="T54" s="20" t="s">
        <v>1261</v>
      </c>
      <c r="U54" s="20" t="s">
        <v>1262</v>
      </c>
      <c r="V54" s="21">
        <v>3015</v>
      </c>
      <c r="W54" s="20" t="s">
        <v>1261</v>
      </c>
      <c r="X54" s="20">
        <v>136</v>
      </c>
      <c r="Y54" s="88">
        <v>5.19</v>
      </c>
      <c r="Z54" s="88">
        <v>3.45</v>
      </c>
      <c r="AA54" s="88">
        <v>4.05</v>
      </c>
      <c r="AB54" s="88">
        <v>4.05</v>
      </c>
      <c r="AC54" s="23">
        <v>2</v>
      </c>
      <c r="AD54" s="23" t="s">
        <v>411</v>
      </c>
      <c r="AE54" s="23">
        <v>1</v>
      </c>
      <c r="AF54" s="25" t="s">
        <v>199</v>
      </c>
      <c r="AG54" s="25" t="s">
        <v>1263</v>
      </c>
      <c r="AH54" s="25" t="s">
        <v>206</v>
      </c>
      <c r="AI54" s="25" t="s">
        <v>309</v>
      </c>
      <c r="AJ54" s="16">
        <v>4.25</v>
      </c>
      <c r="AK54" s="16">
        <v>3</v>
      </c>
      <c r="AL54" s="23">
        <v>0</v>
      </c>
      <c r="AM54" s="23"/>
      <c r="AN54" s="23">
        <v>0</v>
      </c>
      <c r="AO54" s="20"/>
      <c r="AP54" s="20">
        <v>0</v>
      </c>
      <c r="AQ54" s="20">
        <v>1</v>
      </c>
      <c r="AR54" s="20">
        <v>1</v>
      </c>
      <c r="AS54" s="20">
        <v>0</v>
      </c>
      <c r="AT54" s="15" t="s">
        <v>1264</v>
      </c>
      <c r="AU54" s="27">
        <v>41136</v>
      </c>
      <c r="AV54" s="47">
        <v>41640</v>
      </c>
      <c r="AW54" s="29" t="s">
        <v>1265</v>
      </c>
      <c r="AX54" s="30">
        <v>2</v>
      </c>
      <c r="AY54" s="30" t="s">
        <v>1266</v>
      </c>
      <c r="AZ54" s="30">
        <v>48</v>
      </c>
      <c r="BA54" s="30">
        <v>0.03</v>
      </c>
      <c r="BB54" s="33"/>
      <c r="BC54" s="33"/>
      <c r="BD54" s="32" t="s">
        <v>397</v>
      </c>
      <c r="BE54" s="32" t="s">
        <v>235</v>
      </c>
      <c r="BF54" s="29" t="s">
        <v>1267</v>
      </c>
      <c r="BG54" s="30" t="s">
        <v>1268</v>
      </c>
      <c r="BH54" s="30">
        <v>0.99</v>
      </c>
      <c r="BI54" s="30">
        <v>14</v>
      </c>
      <c r="BJ54" s="30">
        <v>18</v>
      </c>
      <c r="BK54" s="30">
        <v>20</v>
      </c>
      <c r="BL54" s="30" t="s">
        <v>240</v>
      </c>
      <c r="BM54" s="30">
        <v>20</v>
      </c>
      <c r="BN54" s="30">
        <v>0.95</v>
      </c>
      <c r="BO54" s="30">
        <v>1</v>
      </c>
      <c r="BP54" s="29" t="s">
        <v>884</v>
      </c>
      <c r="BQ54" s="29" t="s">
        <v>1269</v>
      </c>
      <c r="BR54" s="30">
        <v>75</v>
      </c>
      <c r="BS54" s="30">
        <v>0.51300000000000001</v>
      </c>
      <c r="BT54" s="31"/>
      <c r="BU54" s="33"/>
      <c r="BV54" s="32" t="s">
        <v>397</v>
      </c>
      <c r="BW54" s="32" t="s">
        <v>235</v>
      </c>
      <c r="BX54" s="30" t="s">
        <v>245</v>
      </c>
      <c r="BY54" s="30">
        <v>0.99</v>
      </c>
      <c r="BZ54" s="30" t="s">
        <v>1270</v>
      </c>
      <c r="CA54" s="29" t="s">
        <v>884</v>
      </c>
      <c r="CB54" s="35"/>
      <c r="CC54" s="20">
        <v>1</v>
      </c>
      <c r="CD54" s="46" t="s">
        <v>1271</v>
      </c>
      <c r="CE54" s="37" t="s">
        <v>262</v>
      </c>
      <c r="CF54" s="38">
        <v>2010</v>
      </c>
      <c r="CG54" s="37" t="s">
        <v>432</v>
      </c>
      <c r="CH54" s="37" t="s">
        <v>267</v>
      </c>
      <c r="CI54" s="37" t="s">
        <v>267</v>
      </c>
      <c r="CJ54" s="39">
        <v>50</v>
      </c>
      <c r="CK54" s="39">
        <v>30</v>
      </c>
      <c r="CL54" s="39">
        <v>2909</v>
      </c>
      <c r="CM54" s="37" t="s">
        <v>272</v>
      </c>
      <c r="CN54" s="37" t="s">
        <v>380</v>
      </c>
      <c r="CO54" s="37" t="s">
        <v>328</v>
      </c>
      <c r="CP54" s="37" t="s">
        <v>1272</v>
      </c>
      <c r="CQ54" s="37" t="s">
        <v>618</v>
      </c>
      <c r="CR54" s="37" t="s">
        <v>276</v>
      </c>
      <c r="CS54" s="37" t="s">
        <v>278</v>
      </c>
      <c r="CT54" s="37" t="s">
        <v>462</v>
      </c>
      <c r="CU54" s="37" t="s">
        <v>281</v>
      </c>
      <c r="CV54" s="39">
        <v>1</v>
      </c>
      <c r="CW54" s="37" t="s">
        <v>282</v>
      </c>
      <c r="CX54" s="37" t="s">
        <v>411</v>
      </c>
      <c r="CY54" s="40">
        <v>48</v>
      </c>
      <c r="CZ54" s="41" t="s">
        <v>284</v>
      </c>
      <c r="DA54" s="41" t="s">
        <v>287</v>
      </c>
      <c r="DB54" s="42">
        <v>1</v>
      </c>
      <c r="DC54" s="42">
        <v>31</v>
      </c>
      <c r="DD54" s="42">
        <v>5.14</v>
      </c>
      <c r="DE54" s="41" t="s">
        <v>287</v>
      </c>
      <c r="DF54" s="42">
        <v>0.03</v>
      </c>
      <c r="DG54" s="20">
        <v>3.0503190999999999E-2</v>
      </c>
      <c r="DH54" s="20">
        <v>3.0503190999999999E-2</v>
      </c>
      <c r="DI54" s="20"/>
      <c r="DJ54" s="20">
        <v>0.37712687757971702</v>
      </c>
      <c r="DK54" s="95">
        <v>75</v>
      </c>
      <c r="DL54" s="125" t="s">
        <v>284</v>
      </c>
      <c r="DM54" s="125" t="s">
        <v>287</v>
      </c>
      <c r="DN54" s="95">
        <v>1</v>
      </c>
      <c r="DO54" s="95">
        <v>73</v>
      </c>
      <c r="DP54" s="95">
        <v>0.432</v>
      </c>
      <c r="DQ54" s="125" t="s">
        <v>287</v>
      </c>
      <c r="DR54" s="95">
        <v>0.51300000000000001</v>
      </c>
      <c r="DS54" s="90">
        <v>0.51307623899999999</v>
      </c>
      <c r="DT54" s="90">
        <v>0.51307623899999999</v>
      </c>
      <c r="DU54" s="90"/>
      <c r="DV54" s="90">
        <v>7.6700676999999995E-2</v>
      </c>
      <c r="DW54" s="148"/>
      <c r="DX54" s="29" t="s">
        <v>822</v>
      </c>
      <c r="DY54" s="29" t="s">
        <v>822</v>
      </c>
      <c r="EA54" s="163">
        <f t="shared" si="0"/>
        <v>1</v>
      </c>
      <c r="EB54" s="163">
        <f t="shared" si="1"/>
        <v>0</v>
      </c>
      <c r="EC54" s="147">
        <f t="shared" si="2"/>
        <v>1</v>
      </c>
      <c r="ED54" s="172">
        <f t="shared" si="3"/>
        <v>31</v>
      </c>
      <c r="EE54" s="172">
        <f t="shared" si="4"/>
        <v>73</v>
      </c>
    </row>
    <row r="55" spans="1:135" ht="21" customHeight="1" x14ac:dyDescent="0.2">
      <c r="A55" s="14">
        <v>54</v>
      </c>
      <c r="B55" s="29" t="s">
        <v>1273</v>
      </c>
      <c r="C55" s="29" t="s">
        <v>1274</v>
      </c>
      <c r="D55" s="30" t="s">
        <v>1047</v>
      </c>
      <c r="E55" s="43">
        <v>94</v>
      </c>
      <c r="F55" s="43">
        <v>1</v>
      </c>
      <c r="G55" s="43" t="s">
        <v>1275</v>
      </c>
      <c r="H55" s="12"/>
      <c r="I55" s="12" t="s">
        <v>1276</v>
      </c>
      <c r="J55" s="44">
        <v>4</v>
      </c>
      <c r="K55" s="44"/>
      <c r="L55" s="44" t="s">
        <v>1277</v>
      </c>
      <c r="M55" s="44"/>
      <c r="N55" s="44"/>
      <c r="O55" s="44"/>
      <c r="P55" s="44"/>
      <c r="Q55" s="44"/>
      <c r="R55" s="44"/>
      <c r="S55" s="44"/>
      <c r="T55" s="44"/>
      <c r="U55" s="44"/>
      <c r="V55" s="44"/>
      <c r="W55" s="44"/>
      <c r="X55" s="44">
        <v>431</v>
      </c>
      <c r="Y55" s="44"/>
      <c r="Z55" s="44"/>
      <c r="AA55" s="44"/>
      <c r="AB55" s="44"/>
      <c r="AC55" s="44"/>
      <c r="AD55" s="44"/>
      <c r="AE55" s="44"/>
      <c r="AF55" s="44"/>
      <c r="AG55" s="44"/>
      <c r="AH55" s="44"/>
      <c r="AI55" s="44"/>
      <c r="AJ55" s="44"/>
      <c r="AK55" s="44"/>
      <c r="AL55" s="44"/>
      <c r="AM55" s="44"/>
      <c r="AN55" s="44"/>
      <c r="AO55" s="44"/>
      <c r="AP55" s="44">
        <v>1</v>
      </c>
      <c r="AQ55" s="44">
        <v>0</v>
      </c>
      <c r="AR55" s="44">
        <v>0</v>
      </c>
      <c r="AS55" s="44">
        <v>0</v>
      </c>
      <c r="AU55" s="79"/>
      <c r="AW55" s="7" t="s">
        <v>311</v>
      </c>
      <c r="AX55" s="44">
        <v>1</v>
      </c>
      <c r="AY55" s="44" t="s">
        <v>1278</v>
      </c>
      <c r="AZ55" s="44">
        <v>41</v>
      </c>
      <c r="BA55" s="44">
        <v>3.0000000000000001E-5</v>
      </c>
      <c r="BD55" s="7" t="s">
        <v>1279</v>
      </c>
      <c r="BE55" s="7" t="s">
        <v>1280</v>
      </c>
      <c r="BF55" s="7" t="s">
        <v>1281</v>
      </c>
      <c r="BG55" s="44" t="s">
        <v>1282</v>
      </c>
      <c r="BI55" s="45"/>
      <c r="BJ55" s="45"/>
      <c r="BK55" s="45"/>
      <c r="BL55" s="45"/>
      <c r="BM55" s="45"/>
      <c r="BN55" s="45"/>
      <c r="BO55" s="45"/>
      <c r="CC55" s="45"/>
      <c r="CE55" s="67"/>
      <c r="CF55" s="67"/>
      <c r="CG55" s="67"/>
      <c r="CH55" s="67"/>
      <c r="CI55" s="67"/>
      <c r="CJ55" s="68"/>
      <c r="CK55" s="68"/>
      <c r="CL55" s="68"/>
      <c r="CM55" s="67"/>
      <c r="CN55" s="67"/>
      <c r="CO55" s="67"/>
      <c r="CP55" s="67"/>
      <c r="CQ55" s="67"/>
      <c r="CR55" s="67"/>
      <c r="CS55" s="67"/>
      <c r="CT55" s="67"/>
      <c r="CU55" s="67"/>
      <c r="CV55" s="68"/>
      <c r="CW55" s="67"/>
      <c r="CX55" s="67"/>
      <c r="CY55" s="14">
        <v>41</v>
      </c>
      <c r="CZ55" s="41" t="s">
        <v>284</v>
      </c>
      <c r="DA55" s="41" t="s">
        <v>287</v>
      </c>
      <c r="DB55" s="42">
        <v>5</v>
      </c>
      <c r="DC55" s="42">
        <v>35</v>
      </c>
      <c r="DD55" s="42">
        <v>8.42</v>
      </c>
      <c r="DE55" s="41" t="s">
        <v>287</v>
      </c>
      <c r="DF55" s="42">
        <v>3.0000000000000001E-5</v>
      </c>
      <c r="DG55" s="104">
        <v>2.62E-5</v>
      </c>
      <c r="DH55" s="104">
        <v>2.62E-5</v>
      </c>
      <c r="DI55" s="44"/>
      <c r="DJ55" s="44">
        <v>0.33046757740307298</v>
      </c>
      <c r="DK55" s="95"/>
      <c r="DL55" s="125"/>
      <c r="DM55" s="64"/>
      <c r="DN55" s="64"/>
      <c r="DO55" s="64"/>
      <c r="DP55" s="64"/>
      <c r="DQ55" s="64"/>
      <c r="DR55" s="64"/>
      <c r="DS55" s="90"/>
      <c r="DT55" s="90"/>
      <c r="DU55" s="90"/>
      <c r="DV55" s="90"/>
      <c r="DW55" s="148"/>
      <c r="DX55" s="44"/>
      <c r="DY55" s="44"/>
      <c r="EC55" s="147"/>
      <c r="ED55" s="172"/>
      <c r="EE55" s="172"/>
    </row>
    <row r="56" spans="1:135" ht="21" customHeight="1" x14ac:dyDescent="0.2">
      <c r="A56" s="14">
        <v>55</v>
      </c>
      <c r="B56" s="15" t="s">
        <v>1283</v>
      </c>
      <c r="C56" s="15" t="s">
        <v>1284</v>
      </c>
      <c r="D56" s="16" t="s">
        <v>1047</v>
      </c>
      <c r="E56" s="16">
        <v>94</v>
      </c>
      <c r="F56" s="16">
        <v>1</v>
      </c>
      <c r="G56" s="16" t="s">
        <v>1285</v>
      </c>
      <c r="H56" s="71" t="s">
        <v>1286</v>
      </c>
      <c r="I56" s="72" t="s">
        <v>1287</v>
      </c>
      <c r="J56" s="20">
        <v>5</v>
      </c>
      <c r="K56" s="20">
        <v>2</v>
      </c>
      <c r="L56" s="20" t="s">
        <v>1258</v>
      </c>
      <c r="M56" s="21">
        <v>12887</v>
      </c>
      <c r="N56" s="20" t="s">
        <v>1259</v>
      </c>
      <c r="O56" s="20" t="s">
        <v>1258</v>
      </c>
      <c r="P56" s="21">
        <v>12887</v>
      </c>
      <c r="Q56" s="20" t="s">
        <v>1259</v>
      </c>
      <c r="R56" s="20" t="s">
        <v>1288</v>
      </c>
      <c r="S56" s="21">
        <v>1296</v>
      </c>
      <c r="T56" s="20" t="s">
        <v>1289</v>
      </c>
      <c r="U56" s="20" t="s">
        <v>1288</v>
      </c>
      <c r="V56" s="21">
        <v>1296</v>
      </c>
      <c r="W56" s="20" t="s">
        <v>1289</v>
      </c>
      <c r="X56" s="20">
        <v>103</v>
      </c>
      <c r="Y56" s="88">
        <v>3.45</v>
      </c>
      <c r="Z56" s="88">
        <v>3.45</v>
      </c>
      <c r="AA56" s="88">
        <v>2.91</v>
      </c>
      <c r="AB56" s="88">
        <v>2.91</v>
      </c>
      <c r="AC56" s="23">
        <v>2</v>
      </c>
      <c r="AD56" s="23" t="s">
        <v>411</v>
      </c>
      <c r="AE56" s="23">
        <v>1</v>
      </c>
      <c r="AF56" s="25" t="s">
        <v>199</v>
      </c>
      <c r="AG56" s="25" t="s">
        <v>1263</v>
      </c>
      <c r="AH56" s="25" t="s">
        <v>360</v>
      </c>
      <c r="AI56" s="25" t="s">
        <v>606</v>
      </c>
      <c r="AJ56" s="16">
        <v>3.4</v>
      </c>
      <c r="AK56" s="16">
        <v>3.4</v>
      </c>
      <c r="AL56" s="23">
        <v>0</v>
      </c>
      <c r="AM56" s="23"/>
      <c r="AN56" s="23">
        <v>0</v>
      </c>
      <c r="AO56" s="20"/>
      <c r="AP56" s="20">
        <v>0</v>
      </c>
      <c r="AQ56" s="20">
        <v>1</v>
      </c>
      <c r="AR56" s="20">
        <v>1</v>
      </c>
      <c r="AS56" s="20">
        <v>0</v>
      </c>
      <c r="AT56" s="15" t="s">
        <v>1290</v>
      </c>
      <c r="AU56" s="27">
        <v>41845</v>
      </c>
      <c r="AV56" s="28">
        <v>42014</v>
      </c>
      <c r="AW56" s="29" t="s">
        <v>223</v>
      </c>
      <c r="AX56" s="30">
        <v>2</v>
      </c>
      <c r="AY56" s="30" t="s">
        <v>1291</v>
      </c>
      <c r="AZ56" s="30">
        <v>57</v>
      </c>
      <c r="BA56" s="30" t="s">
        <v>587</v>
      </c>
      <c r="BB56" s="33"/>
      <c r="BC56" s="33"/>
      <c r="BD56" s="32" t="s">
        <v>233</v>
      </c>
      <c r="BE56" s="32" t="s">
        <v>235</v>
      </c>
      <c r="BF56" s="29" t="s">
        <v>1292</v>
      </c>
      <c r="BG56" s="30" t="s">
        <v>1293</v>
      </c>
      <c r="BH56" s="30">
        <v>0.84</v>
      </c>
      <c r="BI56" s="30">
        <v>84</v>
      </c>
      <c r="BJ56" s="30">
        <v>108</v>
      </c>
      <c r="BK56" s="30">
        <v>132</v>
      </c>
      <c r="BL56" s="30" t="s">
        <v>240</v>
      </c>
      <c r="BM56" s="30">
        <v>108</v>
      </c>
      <c r="BN56" s="30">
        <v>0.9</v>
      </c>
      <c r="BO56" s="30">
        <v>1</v>
      </c>
      <c r="BP56" s="29" t="s">
        <v>476</v>
      </c>
      <c r="BQ56" s="29" t="s">
        <v>1294</v>
      </c>
      <c r="BR56" s="30">
        <v>71</v>
      </c>
      <c r="BS56" s="30">
        <v>0.74</v>
      </c>
      <c r="BT56" s="30" t="s">
        <v>244</v>
      </c>
      <c r="BU56" s="33"/>
      <c r="BV56" s="32" t="s">
        <v>233</v>
      </c>
      <c r="BW56" s="32" t="s">
        <v>235</v>
      </c>
      <c r="BX56" s="30" t="s">
        <v>245</v>
      </c>
      <c r="BY56" s="30">
        <v>0.7</v>
      </c>
      <c r="BZ56" s="30" t="s">
        <v>1295</v>
      </c>
      <c r="CA56" s="29" t="s">
        <v>1296</v>
      </c>
      <c r="CB56" s="35"/>
      <c r="CC56" s="20">
        <v>1</v>
      </c>
      <c r="CD56" s="46" t="s">
        <v>1297</v>
      </c>
      <c r="CE56" s="37" t="s">
        <v>262</v>
      </c>
      <c r="CF56" s="38">
        <v>2010</v>
      </c>
      <c r="CG56" s="37" t="s">
        <v>432</v>
      </c>
      <c r="CH56" s="37" t="s">
        <v>267</v>
      </c>
      <c r="CI56" s="37" t="s">
        <v>269</v>
      </c>
      <c r="CJ56" s="39">
        <v>38</v>
      </c>
      <c r="CK56" s="39">
        <v>32</v>
      </c>
      <c r="CL56" s="39">
        <v>1268</v>
      </c>
      <c r="CM56" s="37" t="s">
        <v>1181</v>
      </c>
      <c r="CN56" s="37" t="s">
        <v>886</v>
      </c>
      <c r="CO56" s="37" t="s">
        <v>277</v>
      </c>
      <c r="CP56" s="37" t="s">
        <v>1298</v>
      </c>
      <c r="CQ56" s="37" t="s">
        <v>277</v>
      </c>
      <c r="CR56" s="37" t="s">
        <v>277</v>
      </c>
      <c r="CS56" s="37" t="s">
        <v>511</v>
      </c>
      <c r="CT56" s="37" t="s">
        <v>409</v>
      </c>
      <c r="CU56" s="37" t="s">
        <v>281</v>
      </c>
      <c r="CV56" s="39">
        <v>1</v>
      </c>
      <c r="CW56" s="37" t="s">
        <v>282</v>
      </c>
      <c r="CX56" s="37" t="s">
        <v>411</v>
      </c>
      <c r="CY56" s="40">
        <v>57</v>
      </c>
      <c r="CZ56" s="41" t="s">
        <v>284</v>
      </c>
      <c r="DA56" s="41" t="s">
        <v>287</v>
      </c>
      <c r="DB56" s="42">
        <v>2</v>
      </c>
      <c r="DC56" s="42">
        <v>54</v>
      </c>
      <c r="DD56" s="42">
        <v>3.19</v>
      </c>
      <c r="DE56" s="41" t="s">
        <v>336</v>
      </c>
      <c r="DF56" s="42">
        <v>0.05</v>
      </c>
      <c r="DG56" s="20">
        <v>4.9036286999999998E-2</v>
      </c>
      <c r="DH56" s="20">
        <v>4.9036286999999998E-2</v>
      </c>
      <c r="DI56" s="20"/>
      <c r="DJ56" s="20">
        <v>0.229852264720663</v>
      </c>
      <c r="DK56" s="95">
        <v>71</v>
      </c>
      <c r="DL56" s="125" t="s">
        <v>284</v>
      </c>
      <c r="DM56" s="125" t="s">
        <v>287</v>
      </c>
      <c r="DN56" s="95">
        <v>2</v>
      </c>
      <c r="DO56" s="95">
        <v>68</v>
      </c>
      <c r="DP56" s="95">
        <v>0.3</v>
      </c>
      <c r="DQ56" s="125" t="s">
        <v>287</v>
      </c>
      <c r="DR56" s="95">
        <v>0.74</v>
      </c>
      <c r="DS56" s="90">
        <v>0.74179362699999996</v>
      </c>
      <c r="DT56" s="90">
        <v>0.74179362699999996</v>
      </c>
      <c r="DU56" s="90"/>
      <c r="DV56" s="90">
        <v>6.6130007000000005E-2</v>
      </c>
      <c r="DW56" s="148"/>
      <c r="DX56" s="29" t="s">
        <v>1299</v>
      </c>
      <c r="DY56" s="29" t="s">
        <v>291</v>
      </c>
      <c r="EA56" s="163">
        <f t="shared" si="0"/>
        <v>1</v>
      </c>
      <c r="EB56" s="163">
        <f t="shared" si="1"/>
        <v>0</v>
      </c>
      <c r="EC56" s="147">
        <f t="shared" si="2"/>
        <v>1</v>
      </c>
      <c r="ED56" s="172">
        <f t="shared" si="3"/>
        <v>54</v>
      </c>
      <c r="EE56" s="172">
        <f t="shared" si="4"/>
        <v>68</v>
      </c>
    </row>
    <row r="57" spans="1:135" ht="21" customHeight="1" x14ac:dyDescent="0.2">
      <c r="A57" s="14">
        <v>56</v>
      </c>
      <c r="B57" s="15" t="s">
        <v>1300</v>
      </c>
      <c r="C57" s="15" t="s">
        <v>1301</v>
      </c>
      <c r="D57" s="16" t="s">
        <v>1047</v>
      </c>
      <c r="E57" s="16">
        <v>94</v>
      </c>
      <c r="F57" s="16">
        <v>4</v>
      </c>
      <c r="G57" s="16" t="s">
        <v>1302</v>
      </c>
      <c r="H57" s="71" t="s">
        <v>1303</v>
      </c>
      <c r="I57" s="72" t="s">
        <v>1304</v>
      </c>
      <c r="J57" s="20">
        <v>4</v>
      </c>
      <c r="K57" s="20">
        <v>2</v>
      </c>
      <c r="L57" s="20" t="s">
        <v>1305</v>
      </c>
      <c r="M57" s="21">
        <v>4910</v>
      </c>
      <c r="N57" s="20" t="s">
        <v>746</v>
      </c>
      <c r="O57" s="20" t="s">
        <v>1305</v>
      </c>
      <c r="P57" s="21">
        <v>4910</v>
      </c>
      <c r="Q57" s="20" t="s">
        <v>746</v>
      </c>
      <c r="R57" s="20" t="s">
        <v>1200</v>
      </c>
      <c r="S57" s="21">
        <v>6853</v>
      </c>
      <c r="T57" s="20" t="s">
        <v>1306</v>
      </c>
      <c r="U57" s="20" t="s">
        <v>1200</v>
      </c>
      <c r="V57" s="21">
        <v>6853</v>
      </c>
      <c r="W57" s="20" t="s">
        <v>1306</v>
      </c>
      <c r="X57" s="20">
        <v>97</v>
      </c>
      <c r="Y57" s="22">
        <v>2.6</v>
      </c>
      <c r="Z57" s="22">
        <v>2.6</v>
      </c>
      <c r="AA57" s="88">
        <v>2.5099999999999998</v>
      </c>
      <c r="AB57" s="88">
        <v>2.5099999999999998</v>
      </c>
      <c r="AC57" s="23">
        <v>3</v>
      </c>
      <c r="AD57" s="23" t="s">
        <v>411</v>
      </c>
      <c r="AE57" s="23">
        <v>1</v>
      </c>
      <c r="AF57" s="25" t="s">
        <v>199</v>
      </c>
      <c r="AG57" s="25" t="s">
        <v>203</v>
      </c>
      <c r="AH57" s="25" t="s">
        <v>206</v>
      </c>
      <c r="AI57" s="25" t="s">
        <v>309</v>
      </c>
      <c r="AJ57" s="16">
        <v>3</v>
      </c>
      <c r="AK57" s="16">
        <v>3.75</v>
      </c>
      <c r="AL57" s="23">
        <v>0</v>
      </c>
      <c r="AM57" s="23"/>
      <c r="AN57" s="23">
        <v>0</v>
      </c>
      <c r="AO57" s="20"/>
      <c r="AP57" s="20">
        <v>0</v>
      </c>
      <c r="AQ57" s="20">
        <v>5</v>
      </c>
      <c r="AR57" s="20">
        <v>1</v>
      </c>
      <c r="AS57" s="20">
        <v>0</v>
      </c>
      <c r="AT57" s="89" t="s">
        <v>1307</v>
      </c>
      <c r="AU57" s="101">
        <v>41925</v>
      </c>
      <c r="AV57" s="28">
        <v>42015</v>
      </c>
      <c r="AW57" s="29" t="s">
        <v>311</v>
      </c>
      <c r="AX57" s="30">
        <v>3</v>
      </c>
      <c r="AY57" s="30" t="s">
        <v>1308</v>
      </c>
      <c r="AZ57" s="30">
        <v>103</v>
      </c>
      <c r="BA57" s="30" t="s">
        <v>630</v>
      </c>
      <c r="BB57" s="33"/>
      <c r="BC57" s="33"/>
      <c r="BD57" s="32" t="s">
        <v>291</v>
      </c>
      <c r="BE57" s="32" t="s">
        <v>314</v>
      </c>
      <c r="BF57" s="29" t="s">
        <v>1309</v>
      </c>
      <c r="BG57" s="30" t="s">
        <v>1310</v>
      </c>
      <c r="BH57" s="33"/>
      <c r="BI57" s="30">
        <v>49</v>
      </c>
      <c r="BJ57" s="30">
        <v>65</v>
      </c>
      <c r="BK57" s="30">
        <v>80</v>
      </c>
      <c r="BL57" s="30" t="s">
        <v>240</v>
      </c>
      <c r="BM57" s="30">
        <v>103</v>
      </c>
      <c r="BN57" s="30">
        <v>0.98</v>
      </c>
      <c r="BO57" s="30">
        <v>2</v>
      </c>
      <c r="BP57" s="29" t="s">
        <v>1206</v>
      </c>
      <c r="BQ57" s="29" t="s">
        <v>1311</v>
      </c>
      <c r="BR57" s="30">
        <v>83</v>
      </c>
      <c r="BS57" s="30">
        <v>0.79600000000000004</v>
      </c>
      <c r="BT57" s="30" t="s">
        <v>375</v>
      </c>
      <c r="BU57" s="30">
        <v>2</v>
      </c>
      <c r="BV57" s="32" t="s">
        <v>797</v>
      </c>
      <c r="BW57" s="32" t="s">
        <v>314</v>
      </c>
      <c r="BX57" s="30" t="s">
        <v>245</v>
      </c>
      <c r="BY57" s="30">
        <v>0.95</v>
      </c>
      <c r="BZ57" s="30" t="s">
        <v>1312</v>
      </c>
      <c r="CA57" s="29" t="s">
        <v>1313</v>
      </c>
      <c r="CB57" s="82"/>
      <c r="CC57" s="20">
        <v>1</v>
      </c>
      <c r="CD57" s="81" t="s">
        <v>1314</v>
      </c>
      <c r="CE57" s="37" t="s">
        <v>262</v>
      </c>
      <c r="CF57" s="65">
        <v>2003</v>
      </c>
      <c r="CG57" s="37" t="s">
        <v>266</v>
      </c>
      <c r="CH57" s="37" t="s">
        <v>433</v>
      </c>
      <c r="CI57" s="37" t="s">
        <v>267</v>
      </c>
      <c r="CJ57" s="39">
        <v>324</v>
      </c>
      <c r="CK57" s="39">
        <v>310</v>
      </c>
      <c r="CL57" s="39">
        <v>6714</v>
      </c>
      <c r="CM57" s="37" t="s">
        <v>272</v>
      </c>
      <c r="CN57" s="37" t="s">
        <v>407</v>
      </c>
      <c r="CO57" s="37" t="s">
        <v>330</v>
      </c>
      <c r="CP57" s="37" t="s">
        <v>1315</v>
      </c>
      <c r="CQ57" s="37" t="s">
        <v>382</v>
      </c>
      <c r="CR57" s="37" t="s">
        <v>330</v>
      </c>
      <c r="CS57" s="37" t="s">
        <v>461</v>
      </c>
      <c r="CT57" s="37" t="s">
        <v>334</v>
      </c>
      <c r="CU57" s="37" t="s">
        <v>281</v>
      </c>
      <c r="CV57" s="39">
        <v>1</v>
      </c>
      <c r="CW57" s="37" t="s">
        <v>282</v>
      </c>
      <c r="CX57" s="37" t="s">
        <v>1210</v>
      </c>
      <c r="CY57" s="40">
        <v>103</v>
      </c>
      <c r="CZ57" s="41" t="s">
        <v>284</v>
      </c>
      <c r="DA57" s="41" t="s">
        <v>287</v>
      </c>
      <c r="DB57" s="42">
        <v>1</v>
      </c>
      <c r="DC57" s="42">
        <v>99</v>
      </c>
      <c r="DD57" s="42">
        <v>16.62</v>
      </c>
      <c r="DE57" s="41" t="s">
        <v>336</v>
      </c>
      <c r="DF57" s="42">
        <v>1E-4</v>
      </c>
      <c r="DG57" s="57">
        <v>9.2299999999999994E-5</v>
      </c>
      <c r="DH57" s="57">
        <v>9.2299999999999994E-5</v>
      </c>
      <c r="DI57" s="20"/>
      <c r="DJ57" s="20">
        <v>0.379139494930959</v>
      </c>
      <c r="DK57" s="95">
        <v>83</v>
      </c>
      <c r="DL57" s="125" t="s">
        <v>464</v>
      </c>
      <c r="DM57" s="125" t="s">
        <v>287</v>
      </c>
      <c r="DN57" s="95">
        <v>1</v>
      </c>
      <c r="DO57" s="95">
        <v>38</v>
      </c>
      <c r="DP57" s="95">
        <v>-0.26</v>
      </c>
      <c r="DQ57" s="125" t="s">
        <v>287</v>
      </c>
      <c r="DR57" s="95">
        <v>0.79600000000000004</v>
      </c>
      <c r="DS57" s="90">
        <v>0.79626739400000002</v>
      </c>
      <c r="DT57" s="90">
        <v>0.79626739400000002</v>
      </c>
      <c r="DU57" s="90"/>
      <c r="DV57" s="151">
        <f>-0.042140104</f>
        <v>-4.2140103999999998E-2</v>
      </c>
      <c r="DW57" s="148"/>
      <c r="DX57" s="29" t="s">
        <v>291</v>
      </c>
      <c r="DY57" s="29" t="s">
        <v>797</v>
      </c>
      <c r="EA57" s="163">
        <f t="shared" si="0"/>
        <v>1</v>
      </c>
      <c r="EB57" s="163">
        <f t="shared" si="1"/>
        <v>0</v>
      </c>
      <c r="EC57" s="147">
        <f t="shared" si="2"/>
        <v>1</v>
      </c>
      <c r="ED57" s="172">
        <f t="shared" si="3"/>
        <v>99</v>
      </c>
      <c r="EE57" s="172">
        <f t="shared" si="4"/>
        <v>38</v>
      </c>
    </row>
    <row r="58" spans="1:135" ht="21" customHeight="1" x14ac:dyDescent="0.2">
      <c r="A58" s="14">
        <v>57</v>
      </c>
      <c r="B58" s="15" t="s">
        <v>1316</v>
      </c>
      <c r="C58" s="89" t="s">
        <v>1317</v>
      </c>
      <c r="D58" s="16" t="s">
        <v>1047</v>
      </c>
      <c r="E58" s="16">
        <v>94</v>
      </c>
      <c r="F58" s="16">
        <v>2</v>
      </c>
      <c r="G58" s="16" t="s">
        <v>1318</v>
      </c>
      <c r="H58" s="72"/>
      <c r="I58" s="72" t="s">
        <v>1319</v>
      </c>
      <c r="J58" s="20">
        <v>3</v>
      </c>
      <c r="K58" s="20">
        <v>2</v>
      </c>
      <c r="L58" s="20" t="s">
        <v>1320</v>
      </c>
      <c r="M58" s="20">
        <v>1600</v>
      </c>
      <c r="N58" s="20" t="s">
        <v>522</v>
      </c>
      <c r="O58" s="20" t="s">
        <v>1320</v>
      </c>
      <c r="P58" s="20">
        <v>1600</v>
      </c>
      <c r="Q58" s="20" t="s">
        <v>522</v>
      </c>
      <c r="R58" s="20" t="s">
        <v>1321</v>
      </c>
      <c r="S58" s="30">
        <v>0</v>
      </c>
      <c r="T58" s="20" t="s">
        <v>1322</v>
      </c>
      <c r="U58" s="20" t="s">
        <v>1323</v>
      </c>
      <c r="V58" s="20">
        <v>0</v>
      </c>
      <c r="W58" s="20" t="s">
        <v>1322</v>
      </c>
      <c r="X58" s="20">
        <v>105</v>
      </c>
      <c r="Y58" s="22">
        <v>3.53</v>
      </c>
      <c r="Z58" s="22">
        <v>3.53</v>
      </c>
      <c r="AA58" s="20"/>
      <c r="AB58" s="20"/>
      <c r="AC58" s="23">
        <v>3</v>
      </c>
      <c r="AD58" s="23" t="s">
        <v>411</v>
      </c>
      <c r="AE58" s="23">
        <v>1</v>
      </c>
      <c r="AF58" s="25" t="s">
        <v>199</v>
      </c>
      <c r="AG58" s="25" t="s">
        <v>203</v>
      </c>
      <c r="AH58" s="25" t="s">
        <v>360</v>
      </c>
      <c r="AI58" s="25" t="s">
        <v>207</v>
      </c>
      <c r="AJ58" s="25" t="s">
        <v>1324</v>
      </c>
      <c r="AK58" s="25" t="s">
        <v>1325</v>
      </c>
      <c r="AL58" s="23">
        <v>0</v>
      </c>
      <c r="AM58" s="23"/>
      <c r="AN58" s="23">
        <v>0</v>
      </c>
      <c r="AO58" s="20"/>
      <c r="AP58" s="20">
        <v>0</v>
      </c>
      <c r="AQ58" s="20">
        <v>1</v>
      </c>
      <c r="AR58" s="20">
        <v>0</v>
      </c>
      <c r="AS58" s="20">
        <v>0</v>
      </c>
      <c r="AT58" s="15" t="s">
        <v>1326</v>
      </c>
      <c r="AU58" s="27">
        <v>41670</v>
      </c>
      <c r="AV58" s="62"/>
      <c r="AW58" s="15" t="s">
        <v>311</v>
      </c>
      <c r="AX58" s="16">
        <v>3</v>
      </c>
      <c r="AY58" s="16" t="s">
        <v>1327</v>
      </c>
      <c r="AZ58" s="16">
        <v>55</v>
      </c>
      <c r="BA58" s="16">
        <v>3.2000000000000001E-2</v>
      </c>
      <c r="BB58" s="16"/>
      <c r="BC58" s="16">
        <v>2</v>
      </c>
      <c r="BD58" s="29" t="s">
        <v>1172</v>
      </c>
      <c r="BE58" s="15" t="s">
        <v>314</v>
      </c>
      <c r="BF58" s="15" t="s">
        <v>1328</v>
      </c>
      <c r="BG58" s="16" t="s">
        <v>1329</v>
      </c>
      <c r="BH58" s="62"/>
      <c r="BI58" s="16">
        <v>90</v>
      </c>
      <c r="BJ58" s="16">
        <v>118</v>
      </c>
      <c r="BK58" s="16">
        <v>146</v>
      </c>
      <c r="BL58" s="62"/>
      <c r="BM58" s="62"/>
      <c r="BN58" s="62"/>
      <c r="BO58" s="62"/>
      <c r="BP58" s="35"/>
      <c r="BQ58" s="35"/>
      <c r="BR58" s="35"/>
      <c r="BS58" s="35"/>
      <c r="BT58" s="35"/>
      <c r="BU58" s="35"/>
      <c r="BV58" s="35"/>
      <c r="BW58" s="35"/>
      <c r="BX58" s="35"/>
      <c r="BY58" s="35"/>
      <c r="BZ58" s="35"/>
      <c r="CA58" s="35"/>
      <c r="CB58" s="35"/>
      <c r="CC58" s="16">
        <v>0</v>
      </c>
      <c r="CD58" s="35"/>
      <c r="CE58" s="69"/>
      <c r="CF58" s="69"/>
      <c r="CG58" s="69"/>
      <c r="CH58" s="69"/>
      <c r="CI58" s="69"/>
      <c r="CJ58" s="68"/>
      <c r="CK58" s="68"/>
      <c r="CL58" s="68"/>
      <c r="CM58" s="69"/>
      <c r="CN58" s="69"/>
      <c r="CO58" s="69"/>
      <c r="CP58" s="69"/>
      <c r="CQ58" s="69"/>
      <c r="CR58" s="69"/>
      <c r="CS58" s="69"/>
      <c r="CT58" s="69"/>
      <c r="CU58" s="69"/>
      <c r="CV58" s="68"/>
      <c r="CW58" s="69"/>
      <c r="CX58" s="69"/>
      <c r="CY58" s="14">
        <v>55</v>
      </c>
      <c r="CZ58" s="41" t="s">
        <v>464</v>
      </c>
      <c r="DA58" s="41" t="s">
        <v>287</v>
      </c>
      <c r="DB58" s="42">
        <v>1</v>
      </c>
      <c r="DC58" s="42">
        <v>53</v>
      </c>
      <c r="DD58" s="42">
        <v>-2.2000000000000002</v>
      </c>
      <c r="DE58" s="41" t="s">
        <v>287</v>
      </c>
      <c r="DF58" s="42">
        <v>3.2000000000000001E-2</v>
      </c>
      <c r="DG58" s="20">
        <v>3.2188466999999998E-2</v>
      </c>
      <c r="DH58" s="20">
        <v>3.2188466999999998E-2</v>
      </c>
      <c r="DI58" s="20"/>
      <c r="DJ58" s="20">
        <v>0.28927342567101899</v>
      </c>
      <c r="DK58" s="95"/>
      <c r="DL58" s="125"/>
      <c r="DM58" s="64"/>
      <c r="DN58" s="64"/>
      <c r="DO58" s="64"/>
      <c r="DP58" s="64"/>
      <c r="DQ58" s="64"/>
      <c r="DR58" s="64"/>
      <c r="DS58" s="90"/>
      <c r="DT58" s="90"/>
      <c r="DU58" s="90"/>
      <c r="DV58" s="90"/>
      <c r="DW58" s="148"/>
      <c r="DX58" s="20"/>
      <c r="DY58" s="20"/>
      <c r="EC58" s="147"/>
      <c r="ED58" s="172"/>
      <c r="EE58" s="172"/>
    </row>
    <row r="59" spans="1:135" ht="21" customHeight="1" x14ac:dyDescent="0.2">
      <c r="A59" s="14">
        <v>58</v>
      </c>
      <c r="B59" s="15" t="s">
        <v>1330</v>
      </c>
      <c r="C59" s="15" t="s">
        <v>1331</v>
      </c>
      <c r="D59" s="16" t="s">
        <v>1047</v>
      </c>
      <c r="E59" s="16">
        <v>95</v>
      </c>
      <c r="F59" s="16">
        <v>2</v>
      </c>
      <c r="G59" s="16" t="s">
        <v>1332</v>
      </c>
      <c r="H59" s="71" t="s">
        <v>1333</v>
      </c>
      <c r="I59" s="72" t="s">
        <v>1334</v>
      </c>
      <c r="J59" s="20">
        <v>2</v>
      </c>
      <c r="K59" s="20">
        <v>1</v>
      </c>
      <c r="L59" s="20" t="s">
        <v>1335</v>
      </c>
      <c r="M59" s="21">
        <v>986</v>
      </c>
      <c r="N59" s="20" t="s">
        <v>871</v>
      </c>
      <c r="O59" s="20" t="s">
        <v>1336</v>
      </c>
      <c r="P59" s="21">
        <v>12819</v>
      </c>
      <c r="Q59" s="20" t="s">
        <v>871</v>
      </c>
      <c r="R59" s="20" t="s">
        <v>1337</v>
      </c>
      <c r="S59" s="21">
        <v>0</v>
      </c>
      <c r="T59" s="20" t="s">
        <v>605</v>
      </c>
      <c r="U59" s="20" t="s">
        <v>1337</v>
      </c>
      <c r="V59" s="21">
        <v>0</v>
      </c>
      <c r="W59" s="20" t="s">
        <v>605</v>
      </c>
      <c r="X59" s="20">
        <v>40</v>
      </c>
      <c r="Y59" s="22">
        <v>6.56</v>
      </c>
      <c r="Z59" s="22">
        <v>6.56</v>
      </c>
      <c r="AA59" s="88">
        <v>3.17</v>
      </c>
      <c r="AB59" s="88">
        <v>3.17</v>
      </c>
      <c r="AC59" s="23">
        <v>5</v>
      </c>
      <c r="AD59" s="23" t="s">
        <v>411</v>
      </c>
      <c r="AE59" s="23">
        <v>1</v>
      </c>
      <c r="AF59" s="25" t="s">
        <v>199</v>
      </c>
      <c r="AG59" s="25" t="s">
        <v>807</v>
      </c>
      <c r="AH59" s="25" t="s">
        <v>393</v>
      </c>
      <c r="AI59" s="25" t="s">
        <v>207</v>
      </c>
      <c r="AJ59" s="16">
        <v>2.75</v>
      </c>
      <c r="AK59" s="16">
        <v>3</v>
      </c>
      <c r="AL59" s="23">
        <v>4</v>
      </c>
      <c r="AM59" s="23">
        <v>4</v>
      </c>
      <c r="AN59" s="23">
        <v>0</v>
      </c>
      <c r="AO59" s="20"/>
      <c r="AP59" s="20">
        <v>0</v>
      </c>
      <c r="AQ59" s="20">
        <v>1</v>
      </c>
      <c r="AR59" s="20">
        <v>1</v>
      </c>
      <c r="AS59" s="20">
        <v>0</v>
      </c>
      <c r="AT59" s="15" t="s">
        <v>1338</v>
      </c>
      <c r="AU59" s="27">
        <v>41835</v>
      </c>
      <c r="AV59" s="28">
        <v>41993</v>
      </c>
      <c r="AW59" s="29" t="s">
        <v>223</v>
      </c>
      <c r="AX59" s="30">
        <v>5</v>
      </c>
      <c r="AY59" s="30" t="s">
        <v>1339</v>
      </c>
      <c r="AZ59" s="30">
        <v>186</v>
      </c>
      <c r="BA59" s="30" t="s">
        <v>587</v>
      </c>
      <c r="BB59" s="31"/>
      <c r="BC59" s="31"/>
      <c r="BD59" s="32" t="s">
        <v>233</v>
      </c>
      <c r="BE59" s="32" t="s">
        <v>235</v>
      </c>
      <c r="BF59" s="29" t="s">
        <v>1340</v>
      </c>
      <c r="BG59" s="30" t="s">
        <v>1341</v>
      </c>
      <c r="BH59" s="33"/>
      <c r="BI59" s="30">
        <v>278</v>
      </c>
      <c r="BJ59" s="30">
        <v>370</v>
      </c>
      <c r="BK59" s="30">
        <v>456</v>
      </c>
      <c r="BL59" s="30" t="s">
        <v>240</v>
      </c>
      <c r="BM59" s="30">
        <v>300</v>
      </c>
      <c r="BN59" s="30">
        <v>0.85</v>
      </c>
      <c r="BO59" s="30">
        <v>9</v>
      </c>
      <c r="BP59" s="29" t="s">
        <v>1342</v>
      </c>
      <c r="BQ59" s="29" t="s">
        <v>1343</v>
      </c>
      <c r="BR59" s="30">
        <v>280</v>
      </c>
      <c r="BS59" s="30">
        <v>0.54</v>
      </c>
      <c r="BT59" s="30" t="s">
        <v>244</v>
      </c>
      <c r="BU59" s="31"/>
      <c r="BV59" s="32" t="s">
        <v>233</v>
      </c>
      <c r="BW59" s="32" t="s">
        <v>235</v>
      </c>
      <c r="BX59" s="30" t="s">
        <v>245</v>
      </c>
      <c r="BY59" s="30">
        <v>0.86</v>
      </c>
      <c r="BZ59" s="30" t="s">
        <v>1344</v>
      </c>
      <c r="CA59" s="29" t="s">
        <v>651</v>
      </c>
      <c r="CB59" s="35"/>
      <c r="CC59" s="20">
        <v>1</v>
      </c>
      <c r="CD59" s="46" t="s">
        <v>1345</v>
      </c>
      <c r="CE59" s="37" t="s">
        <v>1346</v>
      </c>
      <c r="CF59" s="38">
        <v>2011</v>
      </c>
      <c r="CG59" s="37" t="s">
        <v>406</v>
      </c>
      <c r="CH59" s="37" t="s">
        <v>433</v>
      </c>
      <c r="CI59" s="37" t="s">
        <v>758</v>
      </c>
      <c r="CJ59" s="39">
        <v>0</v>
      </c>
      <c r="CK59" s="39">
        <v>0</v>
      </c>
      <c r="CL59" s="39">
        <v>0</v>
      </c>
      <c r="CM59" s="37" t="s">
        <v>272</v>
      </c>
      <c r="CN59" s="37" t="s">
        <v>407</v>
      </c>
      <c r="CO59" s="37" t="s">
        <v>328</v>
      </c>
      <c r="CP59" s="67"/>
      <c r="CQ59" s="37" t="s">
        <v>276</v>
      </c>
      <c r="CR59" s="37" t="s">
        <v>330</v>
      </c>
      <c r="CS59" s="37" t="s">
        <v>681</v>
      </c>
      <c r="CT59" s="37" t="s">
        <v>334</v>
      </c>
      <c r="CU59" s="37" t="s">
        <v>281</v>
      </c>
      <c r="CV59" s="39">
        <v>1</v>
      </c>
      <c r="CW59" s="37" t="s">
        <v>282</v>
      </c>
      <c r="CX59" s="37" t="s">
        <v>1210</v>
      </c>
      <c r="CY59" s="40">
        <v>186</v>
      </c>
      <c r="CZ59" s="41" t="s">
        <v>284</v>
      </c>
      <c r="DA59" s="41" t="s">
        <v>287</v>
      </c>
      <c r="DB59" s="42">
        <v>1</v>
      </c>
      <c r="DC59" s="42">
        <v>182</v>
      </c>
      <c r="DD59" s="42">
        <v>5.24</v>
      </c>
      <c r="DE59" s="41" t="s">
        <v>336</v>
      </c>
      <c r="DF59" s="42">
        <v>0.05</v>
      </c>
      <c r="DG59" s="20">
        <v>2.3221683999999999E-2</v>
      </c>
      <c r="DH59" s="20">
        <v>2.3221683999999999E-2</v>
      </c>
      <c r="DI59" s="20"/>
      <c r="DJ59" s="20">
        <v>0.16728859252647599</v>
      </c>
      <c r="DK59" s="95">
        <v>280</v>
      </c>
      <c r="DL59" s="125" t="s">
        <v>284</v>
      </c>
      <c r="DM59" s="125" t="s">
        <v>287</v>
      </c>
      <c r="DN59" s="95">
        <v>1</v>
      </c>
      <c r="DO59" s="95">
        <v>278</v>
      </c>
      <c r="DP59" s="95">
        <v>0.376</v>
      </c>
      <c r="DQ59" s="125" t="s">
        <v>287</v>
      </c>
      <c r="DR59" s="95">
        <v>0.54</v>
      </c>
      <c r="DS59" s="90">
        <v>0.54025311799999998</v>
      </c>
      <c r="DT59" s="90">
        <v>0.54025311799999998</v>
      </c>
      <c r="DU59" s="90"/>
      <c r="DV59" s="90">
        <v>3.675175E-2</v>
      </c>
      <c r="DW59" s="148"/>
      <c r="DX59" s="29" t="s">
        <v>291</v>
      </c>
      <c r="DY59" s="29" t="s">
        <v>435</v>
      </c>
      <c r="EA59" s="163">
        <f t="shared" si="0"/>
        <v>1</v>
      </c>
      <c r="EB59" s="163">
        <f t="shared" si="1"/>
        <v>0</v>
      </c>
      <c r="EC59" s="147">
        <f t="shared" si="2"/>
        <v>1</v>
      </c>
      <c r="ED59" s="172">
        <f t="shared" si="3"/>
        <v>182</v>
      </c>
      <c r="EE59" s="172">
        <f t="shared" si="4"/>
        <v>278</v>
      </c>
    </row>
    <row r="60" spans="1:135" ht="21" customHeight="1" x14ac:dyDescent="0.2">
      <c r="A60" s="14">
        <v>59</v>
      </c>
      <c r="B60" s="15" t="s">
        <v>1347</v>
      </c>
      <c r="C60" s="15" t="s">
        <v>1331</v>
      </c>
      <c r="D60" s="16" t="s">
        <v>1047</v>
      </c>
      <c r="E60" s="16">
        <v>94</v>
      </c>
      <c r="F60" s="16">
        <v>4</v>
      </c>
      <c r="G60" s="16" t="s">
        <v>1348</v>
      </c>
      <c r="H60" s="71" t="s">
        <v>1349</v>
      </c>
      <c r="I60" s="72" t="s">
        <v>1350</v>
      </c>
      <c r="J60" s="20">
        <v>2</v>
      </c>
      <c r="K60" s="20">
        <v>3</v>
      </c>
      <c r="L60" s="20" t="s">
        <v>1335</v>
      </c>
      <c r="M60" s="21">
        <v>986</v>
      </c>
      <c r="N60" s="20" t="s">
        <v>871</v>
      </c>
      <c r="O60" s="20" t="s">
        <v>1336</v>
      </c>
      <c r="P60" s="21">
        <v>12819</v>
      </c>
      <c r="Q60" s="20" t="s">
        <v>871</v>
      </c>
      <c r="R60" s="20" t="s">
        <v>1351</v>
      </c>
      <c r="S60" s="21">
        <v>409</v>
      </c>
      <c r="T60" s="20" t="s">
        <v>641</v>
      </c>
      <c r="U60" s="20" t="s">
        <v>1351</v>
      </c>
      <c r="V60" s="21">
        <v>409</v>
      </c>
      <c r="W60" s="20" t="s">
        <v>641</v>
      </c>
      <c r="X60" s="20">
        <v>66</v>
      </c>
      <c r="Y60" s="22">
        <v>6.56</v>
      </c>
      <c r="Z60" s="22">
        <v>6.56</v>
      </c>
      <c r="AA60" s="22">
        <v>2.98</v>
      </c>
      <c r="AB60" s="22">
        <v>2.98</v>
      </c>
      <c r="AC60" s="23">
        <v>5</v>
      </c>
      <c r="AD60" s="23" t="s">
        <v>411</v>
      </c>
      <c r="AE60" s="23">
        <v>1</v>
      </c>
      <c r="AF60" s="25" t="s">
        <v>199</v>
      </c>
      <c r="AG60" s="25" t="s">
        <v>359</v>
      </c>
      <c r="AH60" s="25" t="s">
        <v>206</v>
      </c>
      <c r="AI60" s="25" t="s">
        <v>309</v>
      </c>
      <c r="AJ60" s="16">
        <v>1.8</v>
      </c>
      <c r="AK60" s="16">
        <v>2.6</v>
      </c>
      <c r="AL60" s="23">
        <v>4</v>
      </c>
      <c r="AM60" s="23">
        <v>4</v>
      </c>
      <c r="AN60" s="23">
        <v>0</v>
      </c>
      <c r="AO60" s="20"/>
      <c r="AP60" s="20">
        <v>0</v>
      </c>
      <c r="AQ60" s="20">
        <v>1</v>
      </c>
      <c r="AR60" s="20">
        <v>1</v>
      </c>
      <c r="AS60" s="20">
        <v>0</v>
      </c>
      <c r="AT60" s="15" t="s">
        <v>1352</v>
      </c>
      <c r="AU60" s="27">
        <v>41842</v>
      </c>
      <c r="AV60" s="77">
        <v>42054</v>
      </c>
      <c r="AW60" s="29" t="s">
        <v>311</v>
      </c>
      <c r="AX60" s="30">
        <v>5</v>
      </c>
      <c r="AY60" s="30" t="s">
        <v>1353</v>
      </c>
      <c r="AZ60" s="30">
        <v>153</v>
      </c>
      <c r="BA60" s="30" t="s">
        <v>503</v>
      </c>
      <c r="BB60" s="30"/>
      <c r="BC60" s="30">
        <v>2</v>
      </c>
      <c r="BD60" s="32" t="s">
        <v>1354</v>
      </c>
      <c r="BE60" s="32" t="s">
        <v>1355</v>
      </c>
      <c r="BF60" s="29" t="s">
        <v>1356</v>
      </c>
      <c r="BG60" s="30" t="s">
        <v>1357</v>
      </c>
      <c r="BH60" s="33"/>
      <c r="BI60" s="30">
        <v>60</v>
      </c>
      <c r="BJ60" s="30">
        <v>90</v>
      </c>
      <c r="BK60" s="30">
        <v>120</v>
      </c>
      <c r="BL60" s="30" t="s">
        <v>240</v>
      </c>
      <c r="BM60" s="30">
        <v>153</v>
      </c>
      <c r="BN60" s="30">
        <v>0.99</v>
      </c>
      <c r="BO60" s="30">
        <v>9</v>
      </c>
      <c r="BP60" s="29" t="s">
        <v>476</v>
      </c>
      <c r="BQ60" s="29" t="s">
        <v>1358</v>
      </c>
      <c r="BR60" s="30">
        <v>216</v>
      </c>
      <c r="BS60" s="30">
        <v>1E-4</v>
      </c>
      <c r="BT60" s="30" t="s">
        <v>244</v>
      </c>
      <c r="BU60" s="33"/>
      <c r="BV60" s="32" t="s">
        <v>1354</v>
      </c>
      <c r="BW60" s="32" t="s">
        <v>1355</v>
      </c>
      <c r="BX60" s="30" t="s">
        <v>456</v>
      </c>
      <c r="BY60" s="30">
        <v>0.99</v>
      </c>
      <c r="BZ60" s="30" t="s">
        <v>1359</v>
      </c>
      <c r="CA60" s="29" t="s">
        <v>1313</v>
      </c>
      <c r="CB60" s="35"/>
      <c r="CC60" s="20">
        <v>1</v>
      </c>
      <c r="CD60" s="46" t="s">
        <v>1360</v>
      </c>
      <c r="CE60" s="37" t="s">
        <v>262</v>
      </c>
      <c r="CF60" s="38">
        <v>2008</v>
      </c>
      <c r="CG60" s="37" t="s">
        <v>432</v>
      </c>
      <c r="CH60" s="37" t="s">
        <v>326</v>
      </c>
      <c r="CI60" s="37" t="s">
        <v>267</v>
      </c>
      <c r="CJ60" s="39">
        <v>7</v>
      </c>
      <c r="CK60" s="39">
        <v>6</v>
      </c>
      <c r="CL60" s="39">
        <v>407</v>
      </c>
      <c r="CM60" s="37" t="s">
        <v>272</v>
      </c>
      <c r="CN60" s="37" t="s">
        <v>407</v>
      </c>
      <c r="CO60" s="37" t="s">
        <v>328</v>
      </c>
      <c r="CP60" s="37" t="s">
        <v>1361</v>
      </c>
      <c r="CQ60" s="37" t="s">
        <v>274</v>
      </c>
      <c r="CR60" s="37" t="s">
        <v>328</v>
      </c>
      <c r="CS60" s="37" t="s">
        <v>332</v>
      </c>
      <c r="CT60" s="37" t="s">
        <v>654</v>
      </c>
      <c r="CU60" s="37" t="s">
        <v>281</v>
      </c>
      <c r="CV60" s="39">
        <v>1</v>
      </c>
      <c r="CW60" s="37" t="s">
        <v>282</v>
      </c>
      <c r="CX60" s="37" t="s">
        <v>411</v>
      </c>
      <c r="CY60" s="40">
        <v>153</v>
      </c>
      <c r="CZ60" s="41" t="s">
        <v>1362</v>
      </c>
      <c r="DA60" s="41" t="s">
        <v>287</v>
      </c>
      <c r="DB60" s="64"/>
      <c r="DC60" s="64"/>
      <c r="DD60" s="42">
        <v>0.68</v>
      </c>
      <c r="DE60" s="41" t="s">
        <v>336</v>
      </c>
      <c r="DF60" s="42">
        <v>1E-3</v>
      </c>
      <c r="DG60" s="20" t="s">
        <v>512</v>
      </c>
      <c r="DH60" s="158"/>
      <c r="DI60" s="20"/>
      <c r="DJ60" s="20" t="s">
        <v>512</v>
      </c>
      <c r="DK60" s="95">
        <v>216</v>
      </c>
      <c r="DL60" s="125" t="s">
        <v>1362</v>
      </c>
      <c r="DM60" s="125" t="s">
        <v>287</v>
      </c>
      <c r="DN60" s="125"/>
      <c r="DO60" s="64"/>
      <c r="DP60" s="95">
        <v>0.72</v>
      </c>
      <c r="DQ60" s="125" t="s">
        <v>287</v>
      </c>
      <c r="DR60" s="95">
        <v>1E-3</v>
      </c>
      <c r="DS60" s="90"/>
      <c r="DT60" s="158"/>
      <c r="DU60" s="90"/>
      <c r="DV60" s="157"/>
      <c r="DW60" s="148"/>
      <c r="DX60" s="29" t="s">
        <v>1354</v>
      </c>
      <c r="DY60" s="29" t="s">
        <v>1354</v>
      </c>
      <c r="EA60" s="164">
        <f t="shared" si="1"/>
        <v>1</v>
      </c>
      <c r="EB60" s="164">
        <f t="shared" si="1"/>
        <v>1</v>
      </c>
      <c r="EC60" s="170">
        <v>0</v>
      </c>
      <c r="ED60" s="172">
        <v>153</v>
      </c>
      <c r="EE60" s="172">
        <v>216</v>
      </c>
    </row>
    <row r="61" spans="1:135" ht="21" customHeight="1" x14ac:dyDescent="0.2">
      <c r="A61" s="14">
        <v>60</v>
      </c>
      <c r="B61" s="29" t="s">
        <v>1363</v>
      </c>
      <c r="C61" s="29" t="s">
        <v>1364</v>
      </c>
      <c r="D61" s="30" t="s">
        <v>1047</v>
      </c>
      <c r="E61" s="43">
        <v>94</v>
      </c>
      <c r="F61" s="43">
        <v>2</v>
      </c>
      <c r="G61" s="43" t="s">
        <v>1365</v>
      </c>
      <c r="H61" s="75"/>
      <c r="I61" s="75" t="s">
        <v>1366</v>
      </c>
      <c r="J61" s="44">
        <v>4</v>
      </c>
      <c r="K61" s="44"/>
      <c r="L61" s="44" t="s">
        <v>1367</v>
      </c>
      <c r="M61" s="44"/>
      <c r="N61" s="44"/>
      <c r="O61" s="44"/>
      <c r="P61" s="44"/>
      <c r="Q61" s="44"/>
      <c r="R61" s="44"/>
      <c r="S61" s="44"/>
      <c r="T61" s="44"/>
      <c r="U61" s="44"/>
      <c r="V61" s="44"/>
      <c r="W61" s="44"/>
      <c r="X61" s="44">
        <v>53</v>
      </c>
      <c r="Y61" s="44"/>
      <c r="Z61" s="44"/>
      <c r="AA61" s="44"/>
      <c r="AB61" s="44"/>
      <c r="AC61" s="44"/>
      <c r="AD61" s="44"/>
      <c r="AE61" s="44"/>
      <c r="AF61" s="44"/>
      <c r="AG61" s="44"/>
      <c r="AH61" s="44"/>
      <c r="AI61" s="44"/>
      <c r="AJ61" s="44"/>
      <c r="AK61" s="44"/>
      <c r="AL61" s="44"/>
      <c r="AM61" s="44"/>
      <c r="AN61" s="44"/>
      <c r="AO61" s="44"/>
      <c r="AP61" s="44">
        <v>1</v>
      </c>
      <c r="AQ61" s="44">
        <v>0</v>
      </c>
      <c r="AR61" s="44">
        <v>0</v>
      </c>
      <c r="AS61" s="44">
        <v>0</v>
      </c>
      <c r="AU61" s="79"/>
      <c r="AW61" s="7" t="s">
        <v>311</v>
      </c>
      <c r="AX61" s="44">
        <v>1</v>
      </c>
      <c r="AY61" s="44" t="s">
        <v>1368</v>
      </c>
      <c r="AZ61" s="44">
        <v>342</v>
      </c>
      <c r="BA61" s="44" t="s">
        <v>587</v>
      </c>
      <c r="BD61" s="7" t="s">
        <v>1369</v>
      </c>
      <c r="BE61" s="7" t="s">
        <v>314</v>
      </c>
      <c r="BF61" s="7" t="s">
        <v>1370</v>
      </c>
      <c r="BG61" s="45"/>
      <c r="BI61" s="45"/>
      <c r="BJ61" s="45"/>
      <c r="BK61" s="45"/>
      <c r="BL61" s="45"/>
      <c r="BM61" s="45"/>
      <c r="BN61" s="45"/>
      <c r="BO61" s="45"/>
      <c r="CC61" s="45"/>
      <c r="CE61" s="67"/>
      <c r="CF61" s="67"/>
      <c r="CG61" s="67"/>
      <c r="CH61" s="67"/>
      <c r="CI61" s="67"/>
      <c r="CJ61" s="68"/>
      <c r="CK61" s="68"/>
      <c r="CL61" s="68"/>
      <c r="CM61" s="67"/>
      <c r="CN61" s="67"/>
      <c r="CO61" s="67"/>
      <c r="CP61" s="67"/>
      <c r="CQ61" s="67"/>
      <c r="CR61" s="67"/>
      <c r="CS61" s="67"/>
      <c r="CT61" s="67"/>
      <c r="CU61" s="67"/>
      <c r="CV61" s="68"/>
      <c r="CW61" s="67"/>
      <c r="CX61" s="67"/>
      <c r="CY61" s="14">
        <v>342</v>
      </c>
      <c r="CZ61" s="41" t="s">
        <v>1371</v>
      </c>
      <c r="DA61" s="41" t="s">
        <v>287</v>
      </c>
      <c r="DB61" s="64"/>
      <c r="DC61" s="64"/>
      <c r="DD61" s="42">
        <v>0.97</v>
      </c>
      <c r="DE61" s="41" t="s">
        <v>336</v>
      </c>
      <c r="DF61" s="42">
        <v>0.05</v>
      </c>
      <c r="DG61" s="44" t="s">
        <v>512</v>
      </c>
      <c r="DH61" s="44" t="s">
        <v>512</v>
      </c>
      <c r="DI61" s="44"/>
      <c r="DJ61" s="44" t="s">
        <v>512</v>
      </c>
      <c r="DK61" s="95"/>
      <c r="DL61" s="125"/>
      <c r="DM61" s="64"/>
      <c r="DN61" s="64"/>
      <c r="DO61" s="64"/>
      <c r="DP61" s="64"/>
      <c r="DQ61" s="64"/>
      <c r="DR61" s="64"/>
      <c r="DS61" s="90"/>
      <c r="DT61" s="90"/>
      <c r="DU61" s="90"/>
      <c r="DV61" s="90"/>
      <c r="DW61" s="148"/>
      <c r="DX61" s="44"/>
      <c r="DY61" s="44"/>
      <c r="EC61" s="147"/>
      <c r="ED61" s="172"/>
      <c r="EE61" s="172"/>
    </row>
    <row r="62" spans="1:135" ht="21" customHeight="1" x14ac:dyDescent="0.2">
      <c r="A62" s="14">
        <v>61</v>
      </c>
      <c r="B62" s="15" t="s">
        <v>1372</v>
      </c>
      <c r="C62" s="15" t="s">
        <v>1373</v>
      </c>
      <c r="D62" s="16" t="s">
        <v>1047</v>
      </c>
      <c r="E62" s="16">
        <v>94</v>
      </c>
      <c r="F62" s="16">
        <v>1</v>
      </c>
      <c r="G62" s="16" t="s">
        <v>1374</v>
      </c>
      <c r="H62" s="71" t="s">
        <v>1375</v>
      </c>
      <c r="I62" s="72" t="s">
        <v>1376</v>
      </c>
      <c r="J62" s="20">
        <v>4</v>
      </c>
      <c r="K62" s="20">
        <v>3</v>
      </c>
      <c r="L62" s="61" t="s">
        <v>1377</v>
      </c>
      <c r="M62" s="21">
        <v>919</v>
      </c>
      <c r="N62" s="20" t="s">
        <v>1077</v>
      </c>
      <c r="O62" s="20" t="s">
        <v>1378</v>
      </c>
      <c r="P62" s="21">
        <v>21330</v>
      </c>
      <c r="Q62" s="20" t="s">
        <v>1077</v>
      </c>
      <c r="R62" s="20" t="s">
        <v>1379</v>
      </c>
      <c r="S62" s="21">
        <v>31</v>
      </c>
      <c r="T62" s="20" t="s">
        <v>498</v>
      </c>
      <c r="U62" s="20" t="s">
        <v>1379</v>
      </c>
      <c r="V62" s="21">
        <v>31</v>
      </c>
      <c r="W62" s="20" t="s">
        <v>498</v>
      </c>
      <c r="X62" s="20">
        <v>80</v>
      </c>
      <c r="Y62" s="22">
        <v>6.54</v>
      </c>
      <c r="Z62" s="22">
        <v>6.54</v>
      </c>
      <c r="AA62" s="22">
        <v>4.3600000000000003</v>
      </c>
      <c r="AB62" s="22">
        <v>4.3600000000000003</v>
      </c>
      <c r="AC62" s="23">
        <v>2</v>
      </c>
      <c r="AD62" s="23" t="s">
        <v>1092</v>
      </c>
      <c r="AE62" s="23">
        <v>1</v>
      </c>
      <c r="AF62" s="25" t="s">
        <v>199</v>
      </c>
      <c r="AG62" s="25" t="s">
        <v>359</v>
      </c>
      <c r="AH62" s="25" t="s">
        <v>1380</v>
      </c>
      <c r="AI62" s="25" t="s">
        <v>207</v>
      </c>
      <c r="AJ62" s="16">
        <v>1.75</v>
      </c>
      <c r="AK62" s="16">
        <v>2.75</v>
      </c>
      <c r="AL62" s="23">
        <v>0</v>
      </c>
      <c r="AM62" s="20"/>
      <c r="AN62" s="20">
        <v>0</v>
      </c>
      <c r="AO62" s="20"/>
      <c r="AP62" s="20">
        <v>0</v>
      </c>
      <c r="AQ62" s="20">
        <v>1</v>
      </c>
      <c r="AR62" s="20">
        <v>1</v>
      </c>
      <c r="AS62" s="20">
        <v>0</v>
      </c>
      <c r="AT62" s="15" t="s">
        <v>1381</v>
      </c>
      <c r="AU62" s="27">
        <v>40909</v>
      </c>
      <c r="AV62" s="47">
        <v>41852</v>
      </c>
      <c r="AW62" s="29" t="s">
        <v>1382</v>
      </c>
      <c r="AX62" s="30">
        <v>2</v>
      </c>
      <c r="AY62" s="30" t="s">
        <v>1383</v>
      </c>
      <c r="AZ62" s="30">
        <v>110</v>
      </c>
      <c r="BA62" s="30" t="s">
        <v>587</v>
      </c>
      <c r="BB62" s="30"/>
      <c r="BC62" s="30">
        <v>2</v>
      </c>
      <c r="BD62" s="32" t="s">
        <v>1384</v>
      </c>
      <c r="BE62" s="32" t="s">
        <v>314</v>
      </c>
      <c r="BF62" s="29" t="s">
        <v>1385</v>
      </c>
      <c r="BG62" s="30" t="s">
        <v>1386</v>
      </c>
      <c r="BH62" s="30">
        <v>0.65</v>
      </c>
      <c r="BI62" s="30">
        <v>158</v>
      </c>
      <c r="BJ62" s="30">
        <v>210</v>
      </c>
      <c r="BK62" s="30">
        <v>260</v>
      </c>
      <c r="BL62" s="30" t="s">
        <v>240</v>
      </c>
      <c r="BM62" s="30">
        <v>210</v>
      </c>
      <c r="BN62" s="30">
        <v>0.9</v>
      </c>
      <c r="BO62" s="30">
        <v>1</v>
      </c>
      <c r="BP62" s="29" t="s">
        <v>281</v>
      </c>
      <c r="BQ62" s="29" t="s">
        <v>1387</v>
      </c>
      <c r="BR62" s="30">
        <v>222</v>
      </c>
      <c r="BS62" s="30">
        <v>0.94</v>
      </c>
      <c r="BT62" s="30" t="s">
        <v>375</v>
      </c>
      <c r="BU62" s="30">
        <v>2</v>
      </c>
      <c r="BV62" s="32" t="s">
        <v>1384</v>
      </c>
      <c r="BW62" s="32" t="s">
        <v>314</v>
      </c>
      <c r="BX62" s="30" t="s">
        <v>245</v>
      </c>
      <c r="BY62" s="30">
        <v>0.99</v>
      </c>
      <c r="BZ62" s="30" t="s">
        <v>1388</v>
      </c>
      <c r="CA62" s="29" t="s">
        <v>1389</v>
      </c>
      <c r="CB62" s="35"/>
      <c r="CC62" s="20">
        <v>1</v>
      </c>
      <c r="CD62" s="46" t="s">
        <v>1390</v>
      </c>
      <c r="CE62" s="37" t="s">
        <v>262</v>
      </c>
      <c r="CF62" s="38">
        <v>2015</v>
      </c>
      <c r="CG62" s="37" t="s">
        <v>406</v>
      </c>
      <c r="CH62" s="37" t="s">
        <v>433</v>
      </c>
      <c r="CI62" s="37" t="s">
        <v>433</v>
      </c>
      <c r="CJ62" s="39">
        <v>9</v>
      </c>
      <c r="CK62" s="39">
        <v>7</v>
      </c>
      <c r="CL62" s="39">
        <v>165</v>
      </c>
      <c r="CM62" s="37" t="s">
        <v>1181</v>
      </c>
      <c r="CN62" s="37" t="s">
        <v>407</v>
      </c>
      <c r="CO62" s="37" t="s">
        <v>330</v>
      </c>
      <c r="CP62" s="37" t="s">
        <v>1391</v>
      </c>
      <c r="CQ62" s="37" t="s">
        <v>382</v>
      </c>
      <c r="CR62" s="37" t="s">
        <v>382</v>
      </c>
      <c r="CS62" s="37" t="s">
        <v>332</v>
      </c>
      <c r="CT62" s="37" t="s">
        <v>334</v>
      </c>
      <c r="CU62" s="37" t="s">
        <v>281</v>
      </c>
      <c r="CV62" s="39">
        <v>1</v>
      </c>
      <c r="CW62" s="37" t="s">
        <v>282</v>
      </c>
      <c r="CX62" s="37" t="s">
        <v>411</v>
      </c>
      <c r="CY62" s="40">
        <v>110</v>
      </c>
      <c r="CZ62" s="41" t="s">
        <v>464</v>
      </c>
      <c r="DA62" s="41" t="s">
        <v>287</v>
      </c>
      <c r="DB62" s="42">
        <v>1</v>
      </c>
      <c r="DC62" s="42">
        <v>108</v>
      </c>
      <c r="DD62" s="42">
        <v>-2.34</v>
      </c>
      <c r="DE62" s="41" t="s">
        <v>336</v>
      </c>
      <c r="DF62" s="42">
        <v>0.05</v>
      </c>
      <c r="DG62" s="96">
        <v>2.1121431999999999E-2</v>
      </c>
      <c r="DH62" s="96">
        <v>2.1121431999999999E-2</v>
      </c>
      <c r="DI62" s="96"/>
      <c r="DJ62" s="96">
        <v>0.21966689613035401</v>
      </c>
      <c r="DK62" s="95">
        <v>222</v>
      </c>
      <c r="DL62" s="125" t="s">
        <v>464</v>
      </c>
      <c r="DM62" s="125" t="s">
        <v>287</v>
      </c>
      <c r="DN62" s="95">
        <v>1</v>
      </c>
      <c r="DO62" s="95">
        <v>220</v>
      </c>
      <c r="DP62" s="95">
        <v>7.0000000000000007E-2</v>
      </c>
      <c r="DQ62" s="125" t="s">
        <v>287</v>
      </c>
      <c r="DR62" s="95">
        <v>0.94</v>
      </c>
      <c r="DS62" s="96">
        <v>0.94425724600000005</v>
      </c>
      <c r="DT62" s="96">
        <v>0.94425724600000005</v>
      </c>
      <c r="DU62" s="96"/>
      <c r="DV62" s="166">
        <f>-0.004719346</f>
        <v>-4.7193460000000001E-3</v>
      </c>
      <c r="DW62" s="150"/>
      <c r="DX62" s="29" t="s">
        <v>1384</v>
      </c>
      <c r="DY62" s="29" t="s">
        <v>1384</v>
      </c>
      <c r="EA62" s="163">
        <f t="shared" si="0"/>
        <v>1</v>
      </c>
      <c r="EB62" s="163">
        <f t="shared" si="1"/>
        <v>0</v>
      </c>
      <c r="EC62" s="147">
        <f t="shared" si="2"/>
        <v>1</v>
      </c>
      <c r="ED62" s="172">
        <f t="shared" si="3"/>
        <v>108</v>
      </c>
      <c r="EE62" s="172">
        <f t="shared" si="4"/>
        <v>220</v>
      </c>
    </row>
    <row r="63" spans="1:135" ht="21" customHeight="1" x14ac:dyDescent="0.2">
      <c r="A63" s="14">
        <v>62</v>
      </c>
      <c r="B63" s="29" t="s">
        <v>1392</v>
      </c>
      <c r="C63" s="29" t="s">
        <v>1393</v>
      </c>
      <c r="D63" s="30" t="s">
        <v>1047</v>
      </c>
      <c r="E63" s="43">
        <v>94</v>
      </c>
      <c r="F63" s="43">
        <v>1</v>
      </c>
      <c r="G63" s="43" t="s">
        <v>1394</v>
      </c>
      <c r="H63" s="75"/>
      <c r="I63" s="75" t="s">
        <v>1395</v>
      </c>
      <c r="J63" s="44">
        <v>1</v>
      </c>
      <c r="K63" s="44"/>
      <c r="L63" s="44" t="s">
        <v>1190</v>
      </c>
      <c r="M63" s="44"/>
      <c r="N63" s="44"/>
      <c r="O63" s="44"/>
      <c r="P63" s="44"/>
      <c r="Q63" s="44"/>
      <c r="S63" s="44"/>
      <c r="T63" s="44"/>
      <c r="V63" s="44"/>
      <c r="W63" s="44"/>
      <c r="X63" s="44">
        <v>32</v>
      </c>
      <c r="Y63" s="44"/>
      <c r="Z63" s="44"/>
      <c r="AA63" s="44"/>
      <c r="AB63" s="44"/>
      <c r="AC63" s="44"/>
      <c r="AD63" s="44"/>
      <c r="AE63" s="44"/>
      <c r="AF63" s="44"/>
      <c r="AG63" s="44"/>
      <c r="AH63" s="44"/>
      <c r="AI63" s="44"/>
      <c r="AJ63" s="44"/>
      <c r="AK63" s="44"/>
      <c r="AL63" s="44"/>
      <c r="AM63" s="44"/>
      <c r="AN63" s="44"/>
      <c r="AO63" s="44"/>
      <c r="AP63" s="44">
        <v>0</v>
      </c>
      <c r="AQ63" s="44">
        <v>0</v>
      </c>
      <c r="AR63" s="44">
        <v>0</v>
      </c>
      <c r="AS63" s="44">
        <v>0</v>
      </c>
      <c r="AU63" s="79"/>
      <c r="AW63" s="7" t="s">
        <v>311</v>
      </c>
      <c r="AX63" s="44">
        <v>3</v>
      </c>
      <c r="AY63" s="44" t="s">
        <v>1396</v>
      </c>
      <c r="AZ63" s="44">
        <v>47</v>
      </c>
      <c r="BA63" s="44">
        <v>0.04</v>
      </c>
      <c r="BD63" s="7" t="s">
        <v>1397</v>
      </c>
      <c r="BE63" s="7" t="s">
        <v>235</v>
      </c>
      <c r="BF63" s="7" t="s">
        <v>1398</v>
      </c>
      <c r="BG63" s="30" t="s">
        <v>1399</v>
      </c>
      <c r="BI63" s="45"/>
      <c r="BJ63" s="45"/>
      <c r="BK63" s="45"/>
      <c r="BL63" s="45"/>
      <c r="BM63" s="45"/>
      <c r="BN63" s="45"/>
      <c r="BO63" s="45"/>
      <c r="CC63" s="45"/>
      <c r="CE63" s="67"/>
      <c r="CF63" s="67"/>
      <c r="CG63" s="67"/>
      <c r="CH63" s="67"/>
      <c r="CI63" s="67"/>
      <c r="CJ63" s="68"/>
      <c r="CK63" s="68"/>
      <c r="CL63" s="68"/>
      <c r="CM63" s="67"/>
      <c r="CN63" s="67"/>
      <c r="CO63" s="67"/>
      <c r="CP63" s="67"/>
      <c r="CQ63" s="67"/>
      <c r="CR63" s="67"/>
      <c r="CS63" s="67"/>
      <c r="CT63" s="67"/>
      <c r="CU63" s="67"/>
      <c r="CV63" s="68"/>
      <c r="CW63" s="67"/>
      <c r="CX63" s="67"/>
      <c r="CY63" s="14">
        <v>47</v>
      </c>
      <c r="CZ63" s="41" t="s">
        <v>284</v>
      </c>
      <c r="DA63" s="41" t="s">
        <v>287</v>
      </c>
      <c r="DB63" s="42">
        <v>3</v>
      </c>
      <c r="DC63" s="42">
        <v>42</v>
      </c>
      <c r="DD63" s="42">
        <v>2.9</v>
      </c>
      <c r="DE63" s="41" t="s">
        <v>287</v>
      </c>
      <c r="DF63" s="42">
        <v>0.04</v>
      </c>
      <c r="DG63" s="44">
        <v>4.6042837000000003E-2</v>
      </c>
      <c r="DH63" s="44">
        <v>4.6042837000000003E-2</v>
      </c>
      <c r="DI63" s="44"/>
      <c r="DJ63" s="44">
        <v>0.23916356546381601</v>
      </c>
      <c r="DK63" s="95"/>
      <c r="DL63" s="125"/>
      <c r="DM63" s="64"/>
      <c r="DN63" s="64"/>
      <c r="DO63" s="64"/>
      <c r="DP63" s="64"/>
      <c r="DQ63" s="64"/>
      <c r="DR63" s="64"/>
      <c r="DS63" s="90"/>
      <c r="DT63" s="90"/>
      <c r="DU63" s="90"/>
      <c r="DV63" s="90"/>
      <c r="DW63" s="148"/>
      <c r="DX63" s="44"/>
      <c r="DY63" s="44"/>
      <c r="EC63" s="147"/>
      <c r="ED63" s="172"/>
      <c r="EE63" s="172"/>
    </row>
    <row r="64" spans="1:135" ht="21" customHeight="1" x14ac:dyDescent="0.2">
      <c r="A64" s="14">
        <v>63</v>
      </c>
      <c r="B64" s="15" t="s">
        <v>1400</v>
      </c>
      <c r="C64" s="15" t="s">
        <v>1401</v>
      </c>
      <c r="D64" s="16" t="s">
        <v>1047</v>
      </c>
      <c r="E64" s="16">
        <v>94</v>
      </c>
      <c r="F64" s="16">
        <v>1</v>
      </c>
      <c r="G64" s="16" t="s">
        <v>1402</v>
      </c>
      <c r="H64" s="71" t="s">
        <v>1403</v>
      </c>
      <c r="I64" s="72" t="s">
        <v>1404</v>
      </c>
      <c r="J64" s="20">
        <v>1</v>
      </c>
      <c r="K64" s="20">
        <v>1</v>
      </c>
      <c r="L64" s="20" t="s">
        <v>1405</v>
      </c>
      <c r="M64" s="21">
        <v>2379</v>
      </c>
      <c r="N64" s="20" t="s">
        <v>1406</v>
      </c>
      <c r="O64" s="20" t="s">
        <v>1405</v>
      </c>
      <c r="P64" s="21">
        <v>2379</v>
      </c>
      <c r="Q64" s="20" t="s">
        <v>1406</v>
      </c>
      <c r="R64" s="20" t="s">
        <v>1407</v>
      </c>
      <c r="S64" s="21">
        <v>839</v>
      </c>
      <c r="T64" s="20" t="s">
        <v>1408</v>
      </c>
      <c r="U64" s="20" t="s">
        <v>1407</v>
      </c>
      <c r="V64" s="21">
        <v>839</v>
      </c>
      <c r="W64" s="20" t="s">
        <v>1408</v>
      </c>
      <c r="X64" s="20">
        <v>42</v>
      </c>
      <c r="Y64" s="88">
        <v>4.71</v>
      </c>
      <c r="Z64" s="88">
        <v>4.71</v>
      </c>
      <c r="AA64" s="88">
        <v>1.99</v>
      </c>
      <c r="AB64" s="88">
        <v>1.99</v>
      </c>
      <c r="AC64" s="20">
        <v>2</v>
      </c>
      <c r="AD64" s="21" t="s">
        <v>411</v>
      </c>
      <c r="AE64" s="21">
        <v>1</v>
      </c>
      <c r="AF64" s="63" t="s">
        <v>199</v>
      </c>
      <c r="AG64" s="63" t="s">
        <v>308</v>
      </c>
      <c r="AH64" s="63" t="s">
        <v>206</v>
      </c>
      <c r="AI64" s="63" t="s">
        <v>309</v>
      </c>
      <c r="AJ64" s="43">
        <v>2.5</v>
      </c>
      <c r="AK64" s="43">
        <v>3</v>
      </c>
      <c r="AL64" s="21">
        <v>1</v>
      </c>
      <c r="AM64" s="21">
        <v>1</v>
      </c>
      <c r="AN64" s="21">
        <v>0</v>
      </c>
      <c r="AO64" s="20"/>
      <c r="AP64" s="20">
        <v>0</v>
      </c>
      <c r="AQ64" s="20">
        <v>1</v>
      </c>
      <c r="AR64" s="20">
        <v>1</v>
      </c>
      <c r="AS64" s="20">
        <v>0</v>
      </c>
      <c r="AT64" s="15" t="s">
        <v>1409</v>
      </c>
      <c r="AU64" s="27">
        <v>40909</v>
      </c>
      <c r="AV64" s="47">
        <v>41202</v>
      </c>
      <c r="AW64" s="29" t="s">
        <v>569</v>
      </c>
      <c r="AX64" s="30">
        <v>2</v>
      </c>
      <c r="AY64" s="30" t="s">
        <v>1410</v>
      </c>
      <c r="AZ64" s="30">
        <v>71</v>
      </c>
      <c r="BA64" s="30" t="s">
        <v>1242</v>
      </c>
      <c r="BB64" s="33"/>
      <c r="BC64" s="33"/>
      <c r="BD64" s="32" t="s">
        <v>1411</v>
      </c>
      <c r="BE64" s="32" t="s">
        <v>1412</v>
      </c>
      <c r="BF64" s="29" t="s">
        <v>1413</v>
      </c>
      <c r="BG64" s="30" t="s">
        <v>1414</v>
      </c>
      <c r="BH64" s="33"/>
      <c r="BI64" s="30">
        <v>126</v>
      </c>
      <c r="BJ64" s="30">
        <v>168</v>
      </c>
      <c r="BK64" s="30">
        <v>207</v>
      </c>
      <c r="BL64" s="30" t="s">
        <v>240</v>
      </c>
      <c r="BM64" s="30">
        <v>144</v>
      </c>
      <c r="BN64" s="30">
        <v>0.85</v>
      </c>
      <c r="BO64" s="30">
        <v>1</v>
      </c>
      <c r="BP64" s="29" t="s">
        <v>1415</v>
      </c>
      <c r="BQ64" s="29" t="s">
        <v>1416</v>
      </c>
      <c r="BR64" s="30">
        <v>148</v>
      </c>
      <c r="BS64" s="30">
        <v>0.374</v>
      </c>
      <c r="BT64" s="30" t="s">
        <v>244</v>
      </c>
      <c r="BU64" s="33"/>
      <c r="BV64" s="32" t="s">
        <v>1411</v>
      </c>
      <c r="BW64" s="32" t="s">
        <v>1412</v>
      </c>
      <c r="BX64" s="30" t="s">
        <v>245</v>
      </c>
      <c r="BY64" s="30">
        <v>0.86</v>
      </c>
      <c r="BZ64" s="30" t="s">
        <v>1417</v>
      </c>
      <c r="CA64" s="29" t="s">
        <v>563</v>
      </c>
      <c r="CB64" s="35"/>
      <c r="CC64" s="20">
        <v>1</v>
      </c>
      <c r="CD64" s="36" t="s">
        <v>1418</v>
      </c>
      <c r="CE64" s="37" t="s">
        <v>262</v>
      </c>
      <c r="CF64" s="38">
        <v>2011</v>
      </c>
      <c r="CG64" s="37" t="s">
        <v>325</v>
      </c>
      <c r="CH64" s="37" t="s">
        <v>269</v>
      </c>
      <c r="CI64" s="37" t="s">
        <v>269</v>
      </c>
      <c r="CJ64" s="39">
        <v>22</v>
      </c>
      <c r="CK64" s="39">
        <v>22</v>
      </c>
      <c r="CL64" s="39">
        <v>830</v>
      </c>
      <c r="CM64" s="37" t="s">
        <v>549</v>
      </c>
      <c r="CN64" s="37" t="s">
        <v>550</v>
      </c>
      <c r="CO64" s="37" t="s">
        <v>328</v>
      </c>
      <c r="CP64" s="37" t="s">
        <v>1419</v>
      </c>
      <c r="CQ64" s="37" t="s">
        <v>382</v>
      </c>
      <c r="CR64" s="37" t="s">
        <v>382</v>
      </c>
      <c r="CS64" s="37" t="s">
        <v>278</v>
      </c>
      <c r="CT64" s="37" t="s">
        <v>409</v>
      </c>
      <c r="CU64" s="37" t="s">
        <v>281</v>
      </c>
      <c r="CV64" s="39">
        <v>1</v>
      </c>
      <c r="CW64" s="37" t="s">
        <v>282</v>
      </c>
      <c r="CX64" s="37" t="s">
        <v>411</v>
      </c>
      <c r="CY64" s="40">
        <v>71</v>
      </c>
      <c r="CZ64" s="41" t="s">
        <v>284</v>
      </c>
      <c r="DA64" s="41" t="s">
        <v>287</v>
      </c>
      <c r="DB64" s="42">
        <v>1</v>
      </c>
      <c r="DC64" s="42">
        <v>68</v>
      </c>
      <c r="DD64" s="42">
        <v>5.52</v>
      </c>
      <c r="DE64" s="41" t="s">
        <v>336</v>
      </c>
      <c r="DF64" s="42">
        <v>0.02</v>
      </c>
      <c r="DG64" s="20">
        <v>2.1711498999999999E-2</v>
      </c>
      <c r="DH64" s="20">
        <v>2.1711498999999999E-2</v>
      </c>
      <c r="DI64" s="20"/>
      <c r="DJ64" s="20">
        <v>0.27401023784913098</v>
      </c>
      <c r="DK64" s="95">
        <v>148</v>
      </c>
      <c r="DL64" s="125" t="s">
        <v>284</v>
      </c>
      <c r="DM64" s="125" t="s">
        <v>287</v>
      </c>
      <c r="DN64" s="95">
        <v>1</v>
      </c>
      <c r="DO64" s="95">
        <v>145</v>
      </c>
      <c r="DP64" s="95">
        <v>0.79400000000000004</v>
      </c>
      <c r="DQ64" s="125" t="s">
        <v>287</v>
      </c>
      <c r="DR64" s="95">
        <v>0.374</v>
      </c>
      <c r="DS64" s="90">
        <v>0.374369532</v>
      </c>
      <c r="DT64" s="90">
        <v>0.374369532</v>
      </c>
      <c r="DU64" s="90"/>
      <c r="DV64" s="90">
        <v>7.3797292E-2</v>
      </c>
      <c r="DW64" s="148"/>
      <c r="DX64" s="29" t="s">
        <v>1411</v>
      </c>
      <c r="DY64" s="29" t="s">
        <v>1411</v>
      </c>
      <c r="EA64" s="163">
        <f t="shared" si="0"/>
        <v>1</v>
      </c>
      <c r="EB64" s="163">
        <f t="shared" si="1"/>
        <v>0</v>
      </c>
      <c r="EC64" s="147">
        <f t="shared" si="2"/>
        <v>1</v>
      </c>
      <c r="ED64" s="172">
        <f t="shared" si="3"/>
        <v>68</v>
      </c>
      <c r="EE64" s="172">
        <f t="shared" si="4"/>
        <v>145</v>
      </c>
    </row>
    <row r="65" spans="1:135" ht="21" customHeight="1" x14ac:dyDescent="0.2">
      <c r="A65" s="14">
        <v>64</v>
      </c>
      <c r="B65" s="15" t="s">
        <v>1420</v>
      </c>
      <c r="C65" s="15" t="s">
        <v>1421</v>
      </c>
      <c r="D65" s="16" t="s">
        <v>1047</v>
      </c>
      <c r="E65" s="16">
        <v>94</v>
      </c>
      <c r="F65" s="16">
        <v>4</v>
      </c>
      <c r="G65" s="16" t="s">
        <v>1422</v>
      </c>
      <c r="H65" s="71" t="s">
        <v>1423</v>
      </c>
      <c r="I65" s="72" t="s">
        <v>1424</v>
      </c>
      <c r="J65" s="20">
        <v>3</v>
      </c>
      <c r="K65" s="20">
        <v>1</v>
      </c>
      <c r="L65" s="61" t="s">
        <v>1425</v>
      </c>
      <c r="M65" s="21">
        <v>7354</v>
      </c>
      <c r="N65" s="20" t="s">
        <v>474</v>
      </c>
      <c r="O65" s="20" t="s">
        <v>1426</v>
      </c>
      <c r="P65" s="21">
        <v>12768</v>
      </c>
      <c r="Q65" s="20" t="s">
        <v>1427</v>
      </c>
      <c r="R65" s="20" t="s">
        <v>1428</v>
      </c>
      <c r="S65" s="21">
        <v>49</v>
      </c>
      <c r="T65" s="20" t="s">
        <v>498</v>
      </c>
      <c r="U65" s="20" t="s">
        <v>1428</v>
      </c>
      <c r="V65" s="21">
        <v>49</v>
      </c>
      <c r="W65" s="20" t="s">
        <v>498</v>
      </c>
      <c r="X65" s="20">
        <v>113</v>
      </c>
      <c r="Y65" s="22">
        <v>3.43</v>
      </c>
      <c r="Z65" s="88">
        <v>2.95</v>
      </c>
      <c r="AA65" s="22">
        <v>4.3600000000000003</v>
      </c>
      <c r="AB65" s="22">
        <v>4.3600000000000003</v>
      </c>
      <c r="AC65" s="23">
        <v>5</v>
      </c>
      <c r="AD65" s="23" t="s">
        <v>411</v>
      </c>
      <c r="AE65" s="23">
        <v>1</v>
      </c>
      <c r="AF65" s="25" t="s">
        <v>199</v>
      </c>
      <c r="AG65" s="25" t="s">
        <v>308</v>
      </c>
      <c r="AH65" s="25" t="s">
        <v>206</v>
      </c>
      <c r="AI65" s="25" t="s">
        <v>309</v>
      </c>
      <c r="AJ65" s="16">
        <v>3.67</v>
      </c>
      <c r="AK65" s="16">
        <v>3.67</v>
      </c>
      <c r="AL65" s="23">
        <v>4</v>
      </c>
      <c r="AM65" s="23">
        <v>4</v>
      </c>
      <c r="AN65" s="23">
        <v>0</v>
      </c>
      <c r="AO65" s="20"/>
      <c r="AP65" s="20">
        <v>0</v>
      </c>
      <c r="AQ65" s="20">
        <v>1</v>
      </c>
      <c r="AR65" s="20">
        <v>1</v>
      </c>
      <c r="AS65" s="20">
        <v>0</v>
      </c>
      <c r="AT65" s="15" t="s">
        <v>1429</v>
      </c>
      <c r="AU65" s="27">
        <v>41866</v>
      </c>
      <c r="AV65" s="28">
        <v>42010</v>
      </c>
      <c r="AW65" s="29" t="s">
        <v>311</v>
      </c>
      <c r="AX65" s="30">
        <v>1</v>
      </c>
      <c r="AY65" s="30" t="s">
        <v>1430</v>
      </c>
      <c r="AZ65" s="30">
        <v>82</v>
      </c>
      <c r="BA65" s="30" t="s">
        <v>630</v>
      </c>
      <c r="BB65" s="33"/>
      <c r="BC65" s="33"/>
      <c r="BD65" s="32" t="s">
        <v>291</v>
      </c>
      <c r="BE65" s="32" t="s">
        <v>235</v>
      </c>
      <c r="BF65" s="29" t="s">
        <v>1431</v>
      </c>
      <c r="BG65" s="30" t="s">
        <v>1432</v>
      </c>
      <c r="BH65" s="33"/>
      <c r="BI65" s="30">
        <v>21</v>
      </c>
      <c r="BJ65" s="30">
        <v>27</v>
      </c>
      <c r="BK65" s="30">
        <v>31</v>
      </c>
      <c r="BL65" s="30" t="s">
        <v>240</v>
      </c>
      <c r="BM65" s="30">
        <v>128</v>
      </c>
      <c r="BN65" s="30">
        <v>0.95</v>
      </c>
      <c r="BO65" s="30">
        <v>2</v>
      </c>
      <c r="BP65" s="29" t="s">
        <v>476</v>
      </c>
      <c r="BQ65" s="29" t="s">
        <v>1433</v>
      </c>
      <c r="BR65" s="30">
        <v>71</v>
      </c>
      <c r="BS65" s="30">
        <v>0.42599999999999999</v>
      </c>
      <c r="BT65" s="30" t="s">
        <v>244</v>
      </c>
      <c r="BU65" s="33"/>
      <c r="BV65" s="32" t="s">
        <v>291</v>
      </c>
      <c r="BW65" s="32" t="s">
        <v>235</v>
      </c>
      <c r="BX65" s="30" t="s">
        <v>245</v>
      </c>
      <c r="BY65" s="30">
        <v>0.99</v>
      </c>
      <c r="BZ65" s="30" t="s">
        <v>1434</v>
      </c>
      <c r="CA65" s="29" t="s">
        <v>651</v>
      </c>
      <c r="CB65" s="35"/>
      <c r="CC65" s="20">
        <v>1</v>
      </c>
      <c r="CD65" s="46" t="s">
        <v>1435</v>
      </c>
      <c r="CE65" s="37" t="s">
        <v>405</v>
      </c>
      <c r="CF65" s="38">
        <v>2014</v>
      </c>
      <c r="CG65" s="37" t="s">
        <v>406</v>
      </c>
      <c r="CH65" s="37" t="s">
        <v>326</v>
      </c>
      <c r="CI65" s="37" t="s">
        <v>326</v>
      </c>
      <c r="CJ65" s="39">
        <v>4</v>
      </c>
      <c r="CK65" s="39">
        <v>4</v>
      </c>
      <c r="CL65" s="39">
        <v>45</v>
      </c>
      <c r="CM65" s="37" t="s">
        <v>272</v>
      </c>
      <c r="CN65" s="37" t="s">
        <v>407</v>
      </c>
      <c r="CO65" s="37" t="s">
        <v>328</v>
      </c>
      <c r="CP65" s="37" t="s">
        <v>1436</v>
      </c>
      <c r="CQ65" s="37" t="s">
        <v>618</v>
      </c>
      <c r="CR65" s="37" t="s">
        <v>618</v>
      </c>
      <c r="CS65" s="37" t="s">
        <v>332</v>
      </c>
      <c r="CT65" s="37" t="s">
        <v>409</v>
      </c>
      <c r="CU65" s="37" t="s">
        <v>281</v>
      </c>
      <c r="CV65" s="39">
        <v>1</v>
      </c>
      <c r="CW65" s="37" t="s">
        <v>282</v>
      </c>
      <c r="CX65" s="37" t="s">
        <v>411</v>
      </c>
      <c r="CY65" s="40">
        <v>82</v>
      </c>
      <c r="CZ65" s="41" t="s">
        <v>284</v>
      </c>
      <c r="DA65" s="41" t="s">
        <v>287</v>
      </c>
      <c r="DB65" s="42">
        <v>2</v>
      </c>
      <c r="DC65" s="42">
        <v>76</v>
      </c>
      <c r="DD65" s="42">
        <v>21.57</v>
      </c>
      <c r="DE65" s="41" t="s">
        <v>336</v>
      </c>
      <c r="DF65" s="42">
        <v>1E-4</v>
      </c>
      <c r="DG65" s="105">
        <v>3.8099999999999997E-8</v>
      </c>
      <c r="DH65" s="105">
        <v>3.8099999999999997E-8</v>
      </c>
      <c r="DI65" s="96"/>
      <c r="DJ65" s="96">
        <v>0.42549677687905402</v>
      </c>
      <c r="DK65" s="95">
        <v>71</v>
      </c>
      <c r="DL65" s="125" t="s">
        <v>284</v>
      </c>
      <c r="DM65" s="125" t="s">
        <v>287</v>
      </c>
      <c r="DN65" s="95">
        <v>2</v>
      </c>
      <c r="DO65" s="95">
        <v>65</v>
      </c>
      <c r="DP65" s="95">
        <v>0.86499999999999999</v>
      </c>
      <c r="DQ65" s="125" t="s">
        <v>287</v>
      </c>
      <c r="DR65" s="95">
        <v>0.42599999999999999</v>
      </c>
      <c r="DS65" s="96">
        <v>0.42584105900000002</v>
      </c>
      <c r="DT65" s="96">
        <v>0.42584105900000002</v>
      </c>
      <c r="DU65" s="96"/>
      <c r="DV65" s="96">
        <v>0.11385379</v>
      </c>
      <c r="DW65" s="150"/>
      <c r="DX65" s="29" t="s">
        <v>291</v>
      </c>
      <c r="DY65" s="29" t="s">
        <v>291</v>
      </c>
      <c r="EA65" s="163">
        <f t="shared" si="0"/>
        <v>1</v>
      </c>
      <c r="EB65" s="163">
        <f t="shared" si="1"/>
        <v>0</v>
      </c>
      <c r="EC65" s="147">
        <f t="shared" si="2"/>
        <v>1</v>
      </c>
      <c r="ED65" s="172">
        <f t="shared" si="3"/>
        <v>76</v>
      </c>
      <c r="EE65" s="172">
        <f t="shared" si="4"/>
        <v>65</v>
      </c>
    </row>
    <row r="66" spans="1:135" ht="21" customHeight="1" x14ac:dyDescent="0.2">
      <c r="A66" s="14">
        <v>65</v>
      </c>
      <c r="B66" s="15" t="s">
        <v>1437</v>
      </c>
      <c r="C66" s="15" t="s">
        <v>1438</v>
      </c>
      <c r="D66" s="16" t="s">
        <v>1047</v>
      </c>
      <c r="E66" s="16">
        <v>94</v>
      </c>
      <c r="F66" s="16">
        <v>3</v>
      </c>
      <c r="G66" s="16" t="s">
        <v>1439</v>
      </c>
      <c r="H66" s="71" t="s">
        <v>1440</v>
      </c>
      <c r="I66" s="72" t="s">
        <v>1441</v>
      </c>
      <c r="J66" s="20">
        <v>5</v>
      </c>
      <c r="K66" s="20">
        <v>2</v>
      </c>
      <c r="L66" s="20" t="s">
        <v>1442</v>
      </c>
      <c r="M66" s="21">
        <v>3624</v>
      </c>
      <c r="N66" s="20" t="s">
        <v>1443</v>
      </c>
      <c r="O66" s="20" t="s">
        <v>1444</v>
      </c>
      <c r="P66" s="21">
        <v>84112</v>
      </c>
      <c r="Q66" s="20" t="s">
        <v>1445</v>
      </c>
      <c r="R66" s="30" t="s">
        <v>1446</v>
      </c>
      <c r="S66" s="30">
        <v>0</v>
      </c>
      <c r="T66" s="20" t="s">
        <v>1077</v>
      </c>
      <c r="U66" s="20" t="s">
        <v>1079</v>
      </c>
      <c r="V66" s="21">
        <v>1965</v>
      </c>
      <c r="W66" s="20" t="s">
        <v>1077</v>
      </c>
      <c r="X66" s="20">
        <v>81</v>
      </c>
      <c r="Y66" s="88">
        <v>2.68</v>
      </c>
      <c r="Z66" s="88">
        <v>3.66</v>
      </c>
      <c r="AA66" s="22">
        <v>6.54</v>
      </c>
      <c r="AB66" s="22">
        <v>6.54</v>
      </c>
      <c r="AC66" s="23">
        <v>7</v>
      </c>
      <c r="AD66" s="23" t="s">
        <v>411</v>
      </c>
      <c r="AE66" s="23">
        <v>1</v>
      </c>
      <c r="AF66" s="25" t="s">
        <v>199</v>
      </c>
      <c r="AG66" s="25" t="s">
        <v>308</v>
      </c>
      <c r="AH66" s="25" t="s">
        <v>360</v>
      </c>
      <c r="AI66" s="25" t="s">
        <v>309</v>
      </c>
      <c r="AJ66" s="16">
        <v>3.6</v>
      </c>
      <c r="AK66" s="16">
        <v>4</v>
      </c>
      <c r="AL66" s="23">
        <v>3</v>
      </c>
      <c r="AM66" s="23">
        <v>3</v>
      </c>
      <c r="AN66" s="23">
        <v>0</v>
      </c>
      <c r="AO66" s="20"/>
      <c r="AP66" s="20">
        <v>0</v>
      </c>
      <c r="AQ66" s="20">
        <v>3</v>
      </c>
      <c r="AR66" s="20">
        <v>1</v>
      </c>
      <c r="AS66" s="20">
        <v>0</v>
      </c>
      <c r="AT66" s="106" t="s">
        <v>1447</v>
      </c>
      <c r="AU66" s="27">
        <v>40909</v>
      </c>
      <c r="AV66" s="47">
        <v>41039</v>
      </c>
      <c r="AW66" s="29" t="s">
        <v>1448</v>
      </c>
      <c r="AX66" s="30">
        <v>7</v>
      </c>
      <c r="AY66" s="30" t="s">
        <v>1449</v>
      </c>
      <c r="AZ66" s="30">
        <v>45</v>
      </c>
      <c r="BA66" s="30" t="s">
        <v>527</v>
      </c>
      <c r="BB66" s="33"/>
      <c r="BC66" s="33"/>
      <c r="BD66" s="32" t="s">
        <v>291</v>
      </c>
      <c r="BE66" s="32" t="s">
        <v>235</v>
      </c>
      <c r="BF66" s="29" t="s">
        <v>1450</v>
      </c>
      <c r="BG66" s="30" t="s">
        <v>1451</v>
      </c>
      <c r="BH66" s="33"/>
      <c r="BI66" s="30">
        <v>37</v>
      </c>
      <c r="BJ66" s="30">
        <v>48</v>
      </c>
      <c r="BK66" s="30">
        <v>59</v>
      </c>
      <c r="BL66" s="30" t="s">
        <v>240</v>
      </c>
      <c r="BM66" s="30">
        <v>140</v>
      </c>
      <c r="BN66" s="30">
        <v>0.99</v>
      </c>
      <c r="BO66" s="30">
        <v>1</v>
      </c>
      <c r="BP66" s="29" t="s">
        <v>1452</v>
      </c>
      <c r="BQ66" s="29" t="s">
        <v>1453</v>
      </c>
      <c r="BR66" s="30">
        <v>135</v>
      </c>
      <c r="BS66" s="30">
        <v>0.89</v>
      </c>
      <c r="BT66" s="30" t="s">
        <v>244</v>
      </c>
      <c r="BU66" s="33"/>
      <c r="BV66" s="32" t="s">
        <v>291</v>
      </c>
      <c r="BW66" s="32" t="s">
        <v>235</v>
      </c>
      <c r="BX66" s="30" t="s">
        <v>245</v>
      </c>
      <c r="BY66" s="30">
        <v>0.99</v>
      </c>
      <c r="BZ66" s="30" t="s">
        <v>1454</v>
      </c>
      <c r="CA66" s="29" t="s">
        <v>858</v>
      </c>
      <c r="CB66" s="35"/>
      <c r="CC66" s="20">
        <v>1</v>
      </c>
      <c r="CD66" s="46" t="s">
        <v>1455</v>
      </c>
      <c r="CE66" s="91" t="s">
        <v>262</v>
      </c>
      <c r="CF66" s="92">
        <v>2010</v>
      </c>
      <c r="CG66" s="91" t="s">
        <v>266</v>
      </c>
      <c r="CH66" s="85" t="s">
        <v>433</v>
      </c>
      <c r="CI66" s="85" t="s">
        <v>326</v>
      </c>
      <c r="CJ66" s="93">
        <v>80</v>
      </c>
      <c r="CK66" s="93">
        <v>32</v>
      </c>
      <c r="CL66" s="93">
        <v>1995</v>
      </c>
      <c r="CM66" s="91" t="s">
        <v>272</v>
      </c>
      <c r="CN66" s="91" t="s">
        <v>407</v>
      </c>
      <c r="CO66" s="91" t="s">
        <v>330</v>
      </c>
      <c r="CP66" s="91" t="s">
        <v>1456</v>
      </c>
      <c r="CQ66" s="91" t="s">
        <v>276</v>
      </c>
      <c r="CR66" s="91" t="s">
        <v>277</v>
      </c>
      <c r="CS66" s="91" t="s">
        <v>572</v>
      </c>
      <c r="CT66" s="91" t="s">
        <v>462</v>
      </c>
      <c r="CU66" s="37" t="s">
        <v>281</v>
      </c>
      <c r="CV66" s="93">
        <v>1</v>
      </c>
      <c r="CW66" s="91" t="s">
        <v>282</v>
      </c>
      <c r="CX66" s="91" t="s">
        <v>1092</v>
      </c>
      <c r="CY66" s="40">
        <v>45</v>
      </c>
      <c r="CZ66" s="41" t="s">
        <v>284</v>
      </c>
      <c r="DA66" s="41" t="s">
        <v>287</v>
      </c>
      <c r="DB66" s="42">
        <v>1</v>
      </c>
      <c r="DC66" s="42">
        <v>41</v>
      </c>
      <c r="DD66" s="42">
        <v>9.4</v>
      </c>
      <c r="DE66" s="41" t="s">
        <v>336</v>
      </c>
      <c r="DF66" s="42">
        <v>0.01</v>
      </c>
      <c r="DG66" s="20">
        <v>3.8306759999999999E-3</v>
      </c>
      <c r="DH66" s="20">
        <v>3.8306759999999999E-3</v>
      </c>
      <c r="DI66" s="20"/>
      <c r="DJ66" s="20">
        <v>0.43186564636231101</v>
      </c>
      <c r="DK66" s="95">
        <v>135</v>
      </c>
      <c r="DL66" s="125" t="s">
        <v>284</v>
      </c>
      <c r="DM66" s="125" t="s">
        <v>287</v>
      </c>
      <c r="DN66" s="95">
        <v>1</v>
      </c>
      <c r="DO66" s="95">
        <v>131</v>
      </c>
      <c r="DP66" s="95">
        <v>1.7999999999999999E-2</v>
      </c>
      <c r="DQ66" s="125" t="s">
        <v>287</v>
      </c>
      <c r="DR66" s="95">
        <v>0.89</v>
      </c>
      <c r="DS66" s="90">
        <v>0.89347873200000005</v>
      </c>
      <c r="DT66" s="90">
        <v>0.89347873200000005</v>
      </c>
      <c r="DU66" s="90"/>
      <c r="DV66" s="90">
        <v>1.1721165E-2</v>
      </c>
      <c r="DW66" s="148"/>
      <c r="DX66" s="29" t="s">
        <v>1457</v>
      </c>
      <c r="DY66" s="29" t="s">
        <v>1457</v>
      </c>
      <c r="EA66" s="163">
        <f t="shared" si="0"/>
        <v>1</v>
      </c>
      <c r="EB66" s="163">
        <f t="shared" si="1"/>
        <v>0</v>
      </c>
      <c r="EC66" s="147">
        <f t="shared" si="2"/>
        <v>1</v>
      </c>
      <c r="ED66" s="172">
        <f t="shared" si="3"/>
        <v>41</v>
      </c>
      <c r="EE66" s="172">
        <f t="shared" si="4"/>
        <v>131</v>
      </c>
    </row>
    <row r="67" spans="1:135" ht="21" customHeight="1" x14ac:dyDescent="0.2">
      <c r="A67" s="14">
        <v>66</v>
      </c>
      <c r="B67" s="29" t="s">
        <v>1437</v>
      </c>
      <c r="C67" s="29" t="s">
        <v>1438</v>
      </c>
      <c r="D67" s="43" t="s">
        <v>1047</v>
      </c>
      <c r="E67" s="43">
        <v>94</v>
      </c>
      <c r="F67" s="43">
        <v>3</v>
      </c>
      <c r="G67" s="43" t="s">
        <v>1439</v>
      </c>
      <c r="H67" s="107" t="s">
        <v>1440</v>
      </c>
      <c r="I67" s="75" t="s">
        <v>1441</v>
      </c>
      <c r="J67" s="44">
        <v>5</v>
      </c>
      <c r="K67" s="44"/>
      <c r="L67" s="44" t="s">
        <v>1442</v>
      </c>
      <c r="M67" s="21">
        <v>3624</v>
      </c>
      <c r="N67" s="44" t="s">
        <v>1443</v>
      </c>
      <c r="O67" s="44" t="s">
        <v>1444</v>
      </c>
      <c r="P67" s="21">
        <v>84112</v>
      </c>
      <c r="Q67" s="20" t="s">
        <v>1445</v>
      </c>
      <c r="R67" s="108"/>
      <c r="S67" s="44"/>
      <c r="T67" s="44"/>
      <c r="U67" s="44"/>
      <c r="V67" s="44"/>
      <c r="W67" s="44"/>
      <c r="X67" s="44">
        <v>81</v>
      </c>
      <c r="Y67" s="88">
        <v>2.68</v>
      </c>
      <c r="Z67" s="88">
        <v>3.66</v>
      </c>
      <c r="AA67" s="44"/>
      <c r="AB67" s="44"/>
      <c r="AC67" s="44"/>
      <c r="AD67" s="44"/>
      <c r="AE67" s="44"/>
      <c r="AF67" s="44"/>
      <c r="AG67" s="44"/>
      <c r="AH67" s="44"/>
      <c r="AI67" s="44"/>
      <c r="AJ67" s="44"/>
      <c r="AK67" s="44"/>
      <c r="AL67" s="44"/>
      <c r="AM67" s="44"/>
      <c r="AN67" s="44"/>
      <c r="AO67" s="44"/>
      <c r="AP67" s="44">
        <v>0</v>
      </c>
      <c r="AQ67" s="44">
        <v>2</v>
      </c>
      <c r="AR67" s="44">
        <v>0</v>
      </c>
      <c r="AS67" s="44">
        <v>1</v>
      </c>
      <c r="AT67" s="109"/>
      <c r="AU67" s="110"/>
      <c r="AY67" s="45"/>
      <c r="AZ67" s="45"/>
      <c r="BA67" s="45"/>
      <c r="BG67" s="45"/>
      <c r="BI67" s="45"/>
      <c r="BJ67" s="45"/>
      <c r="BK67" s="45"/>
      <c r="BL67" s="45"/>
      <c r="BM67" s="45"/>
      <c r="BN67" s="45"/>
      <c r="BO67" s="45"/>
      <c r="CC67" s="45"/>
      <c r="CE67" s="67"/>
      <c r="CF67" s="67"/>
      <c r="CG67" s="67"/>
      <c r="CH67" s="67"/>
      <c r="CI67" s="67"/>
      <c r="CJ67" s="68"/>
      <c r="CK67" s="68"/>
      <c r="CL67" s="68"/>
      <c r="CM67" s="67"/>
      <c r="CN67" s="67"/>
      <c r="CO67" s="67"/>
      <c r="CP67" s="67"/>
      <c r="CQ67" s="67"/>
      <c r="CR67" s="67"/>
      <c r="CS67" s="67"/>
      <c r="CT67" s="67"/>
      <c r="CU67" s="67"/>
      <c r="CV67" s="68"/>
      <c r="CW67" s="67"/>
      <c r="CX67" s="67"/>
      <c r="CY67" s="53"/>
      <c r="CZ67" s="53"/>
      <c r="DA67" s="64"/>
      <c r="DB67" s="64"/>
      <c r="DC67" s="64"/>
      <c r="DD67" s="64"/>
      <c r="DE67" s="64"/>
      <c r="DF67" s="64"/>
      <c r="DG67" s="44" t="s">
        <v>512</v>
      </c>
      <c r="DH67" s="44" t="s">
        <v>512</v>
      </c>
      <c r="DI67" s="44"/>
      <c r="DJ67" s="44" t="s">
        <v>512</v>
      </c>
      <c r="DK67" s="95"/>
      <c r="DL67" s="125"/>
      <c r="DM67" s="64"/>
      <c r="DN67" s="64"/>
      <c r="DO67" s="64"/>
      <c r="DP67" s="64"/>
      <c r="DQ67" s="64"/>
      <c r="DR67" s="64"/>
      <c r="DS67" s="90"/>
      <c r="DT67" s="90"/>
      <c r="DU67" s="90"/>
      <c r="DV67" s="90"/>
      <c r="DW67" s="148"/>
      <c r="DX67" s="44"/>
      <c r="DY67" s="44"/>
      <c r="EC67" s="147"/>
      <c r="ED67" s="172"/>
      <c r="EE67" s="172"/>
    </row>
    <row r="68" spans="1:135" ht="21" customHeight="1" x14ac:dyDescent="0.2">
      <c r="A68" s="14">
        <v>67</v>
      </c>
      <c r="B68" s="29" t="s">
        <v>1458</v>
      </c>
      <c r="C68" s="29" t="s">
        <v>1459</v>
      </c>
      <c r="D68" s="43" t="s">
        <v>1047</v>
      </c>
      <c r="E68" s="43">
        <v>94</v>
      </c>
      <c r="F68" s="43">
        <v>4</v>
      </c>
      <c r="G68" s="43" t="s">
        <v>1460</v>
      </c>
      <c r="H68" s="75"/>
      <c r="I68" s="75" t="s">
        <v>1461</v>
      </c>
      <c r="J68" s="44">
        <v>3</v>
      </c>
      <c r="K68" s="44"/>
      <c r="L68" s="44" t="s">
        <v>1462</v>
      </c>
      <c r="M68" s="44"/>
      <c r="N68" s="44"/>
      <c r="O68" s="44"/>
      <c r="P68" s="44"/>
      <c r="Q68" s="44"/>
      <c r="R68" s="44"/>
      <c r="S68" s="44"/>
      <c r="T68" s="44"/>
      <c r="U68" s="44"/>
      <c r="V68" s="44"/>
      <c r="W68" s="44"/>
      <c r="X68" s="44">
        <v>94</v>
      </c>
      <c r="Y68" s="44"/>
      <c r="Z68" s="44"/>
      <c r="AA68" s="44"/>
      <c r="AB68" s="44"/>
      <c r="AC68" s="44"/>
      <c r="AD68" s="44"/>
      <c r="AE68" s="44"/>
      <c r="AF68" s="44"/>
      <c r="AG68" s="44"/>
      <c r="AH68" s="44"/>
      <c r="AI68" s="44"/>
      <c r="AJ68" s="44"/>
      <c r="AK68" s="44"/>
      <c r="AL68" s="44"/>
      <c r="AM68" s="44"/>
      <c r="AN68" s="44"/>
      <c r="AO68" s="44"/>
      <c r="AP68" s="44">
        <v>0</v>
      </c>
      <c r="AQ68" s="44">
        <v>0</v>
      </c>
      <c r="AR68" s="44">
        <v>0</v>
      </c>
      <c r="AS68" s="44">
        <v>0</v>
      </c>
      <c r="AU68" s="79"/>
      <c r="AW68" s="7" t="s">
        <v>311</v>
      </c>
      <c r="AX68" s="44">
        <v>1</v>
      </c>
      <c r="AY68" s="44" t="s">
        <v>1463</v>
      </c>
      <c r="AZ68" s="44">
        <v>251</v>
      </c>
      <c r="BA68" s="44">
        <v>7.0000000000000007E-2</v>
      </c>
      <c r="BD68" s="111" t="s">
        <v>1464</v>
      </c>
      <c r="BE68" s="7" t="s">
        <v>235</v>
      </c>
      <c r="BF68" s="7" t="s">
        <v>1465</v>
      </c>
      <c r="BG68" s="45"/>
      <c r="BI68" s="45"/>
      <c r="BJ68" s="45"/>
      <c r="BK68" s="45"/>
      <c r="BL68" s="45"/>
      <c r="BM68" s="45"/>
      <c r="BN68" s="45"/>
      <c r="BO68" s="45"/>
      <c r="CC68" s="45"/>
      <c r="CE68" s="67"/>
      <c r="CF68" s="67"/>
      <c r="CG68" s="67"/>
      <c r="CH68" s="67"/>
      <c r="CI68" s="67"/>
      <c r="CJ68" s="68"/>
      <c r="CK68" s="68"/>
      <c r="CL68" s="68"/>
      <c r="CM68" s="67"/>
      <c r="CN68" s="67"/>
      <c r="CO68" s="67"/>
      <c r="CP68" s="67"/>
      <c r="CQ68" s="67"/>
      <c r="CR68" s="67"/>
      <c r="CS68" s="67"/>
      <c r="CT68" s="67"/>
      <c r="CU68" s="67"/>
      <c r="CV68" s="68"/>
      <c r="CW68" s="67"/>
      <c r="CX68" s="67"/>
      <c r="CY68" s="14">
        <v>251</v>
      </c>
      <c r="CZ68" s="41" t="s">
        <v>1466</v>
      </c>
      <c r="DA68" s="41" t="s">
        <v>287</v>
      </c>
      <c r="DB68" s="42">
        <v>1</v>
      </c>
      <c r="DC68" s="64"/>
      <c r="DD68" s="42">
        <v>3.16</v>
      </c>
      <c r="DE68" s="41" t="s">
        <v>287</v>
      </c>
      <c r="DF68" s="42">
        <v>7.0000000000000007E-2</v>
      </c>
      <c r="DG68" s="44">
        <v>7.5463183000000003E-2</v>
      </c>
      <c r="DH68" s="44">
        <v>7.5463183000000003E-2</v>
      </c>
      <c r="DI68" s="44"/>
      <c r="DJ68" s="44">
        <v>0.112203571397095</v>
      </c>
      <c r="DK68" s="95"/>
      <c r="DL68" s="125"/>
      <c r="DM68" s="64"/>
      <c r="DN68" s="64"/>
      <c r="DO68" s="64"/>
      <c r="DP68" s="64"/>
      <c r="DQ68" s="64"/>
      <c r="DR68" s="64"/>
      <c r="DS68" s="90"/>
      <c r="DT68" s="90"/>
      <c r="DU68" s="90"/>
      <c r="DV68" s="90"/>
      <c r="DW68" s="148"/>
      <c r="DX68" s="44"/>
      <c r="DY68" s="44"/>
      <c r="EC68" s="147"/>
      <c r="ED68" s="172"/>
      <c r="EE68" s="172"/>
    </row>
    <row r="69" spans="1:135" ht="21" customHeight="1" x14ac:dyDescent="0.2">
      <c r="A69" s="14">
        <v>68</v>
      </c>
      <c r="B69" s="15" t="s">
        <v>1467</v>
      </c>
      <c r="C69" s="89" t="s">
        <v>1468</v>
      </c>
      <c r="D69" s="16" t="s">
        <v>1047</v>
      </c>
      <c r="E69" s="16">
        <v>95</v>
      </c>
      <c r="F69" s="16">
        <v>2</v>
      </c>
      <c r="G69" s="16" t="s">
        <v>1469</v>
      </c>
      <c r="H69" s="71" t="s">
        <v>1470</v>
      </c>
      <c r="I69" s="72" t="s">
        <v>1471</v>
      </c>
      <c r="J69" s="20">
        <v>2</v>
      </c>
      <c r="K69" s="20">
        <v>2</v>
      </c>
      <c r="L69" s="20" t="s">
        <v>1472</v>
      </c>
      <c r="M69" s="21">
        <v>795</v>
      </c>
      <c r="N69" s="20" t="s">
        <v>1406</v>
      </c>
      <c r="O69" s="20" t="s">
        <v>1473</v>
      </c>
      <c r="P69" s="21">
        <v>16229</v>
      </c>
      <c r="Q69" s="20" t="s">
        <v>1474</v>
      </c>
      <c r="R69" s="30" t="s">
        <v>1475</v>
      </c>
      <c r="S69" s="30">
        <v>55</v>
      </c>
      <c r="T69" s="20" t="s">
        <v>1077</v>
      </c>
      <c r="U69" s="20" t="s">
        <v>1079</v>
      </c>
      <c r="V69" s="21">
        <v>1965</v>
      </c>
      <c r="W69" s="20" t="s">
        <v>1077</v>
      </c>
      <c r="X69" s="20">
        <v>59</v>
      </c>
      <c r="Y69" s="88">
        <v>4.71</v>
      </c>
      <c r="Z69" s="88">
        <v>5.56</v>
      </c>
      <c r="AA69" s="22">
        <v>6.54</v>
      </c>
      <c r="AB69" s="22">
        <v>6.54</v>
      </c>
      <c r="AC69" s="23">
        <v>6</v>
      </c>
      <c r="AD69" s="23" t="s">
        <v>411</v>
      </c>
      <c r="AE69" s="23">
        <v>1</v>
      </c>
      <c r="AF69" s="25" t="s">
        <v>199</v>
      </c>
      <c r="AG69" s="25" t="s">
        <v>308</v>
      </c>
      <c r="AH69" s="25" t="s">
        <v>206</v>
      </c>
      <c r="AI69" s="25" t="s">
        <v>309</v>
      </c>
      <c r="AJ69" s="16">
        <v>3.75</v>
      </c>
      <c r="AK69" s="16">
        <v>4.75</v>
      </c>
      <c r="AL69" s="23">
        <v>0</v>
      </c>
      <c r="AM69" s="23"/>
      <c r="AN69" s="23">
        <v>0</v>
      </c>
      <c r="AO69" s="20"/>
      <c r="AP69" s="20">
        <v>0</v>
      </c>
      <c r="AQ69" s="20">
        <v>1</v>
      </c>
      <c r="AR69" s="20">
        <v>1</v>
      </c>
      <c r="AS69" s="20">
        <v>1</v>
      </c>
      <c r="AT69" s="48" t="s">
        <v>1476</v>
      </c>
      <c r="AU69" s="27">
        <v>40909</v>
      </c>
      <c r="AV69" s="47">
        <v>40983</v>
      </c>
      <c r="AW69" s="29" t="s">
        <v>1476</v>
      </c>
      <c r="AX69" s="30">
        <v>6</v>
      </c>
      <c r="AY69" s="30" t="s">
        <v>1477</v>
      </c>
      <c r="AZ69" s="30">
        <v>122</v>
      </c>
      <c r="BA69" s="30" t="s">
        <v>587</v>
      </c>
      <c r="BB69" s="33"/>
      <c r="BC69" s="33"/>
      <c r="BD69" s="32" t="s">
        <v>291</v>
      </c>
      <c r="BE69" s="32" t="s">
        <v>235</v>
      </c>
      <c r="BF69" s="29" t="s">
        <v>1478</v>
      </c>
      <c r="BG69" s="30" t="s">
        <v>1479</v>
      </c>
      <c r="BH69" s="33"/>
      <c r="BI69" s="30">
        <v>230</v>
      </c>
      <c r="BJ69" s="30">
        <v>300</v>
      </c>
      <c r="BK69" s="30">
        <v>400</v>
      </c>
      <c r="BL69" s="30" t="s">
        <v>240</v>
      </c>
      <c r="BM69" s="30">
        <v>230</v>
      </c>
      <c r="BN69" s="30">
        <v>0.8</v>
      </c>
      <c r="BO69" s="30">
        <v>2</v>
      </c>
      <c r="BP69" s="29" t="s">
        <v>1086</v>
      </c>
      <c r="BQ69" s="29" t="s">
        <v>1480</v>
      </c>
      <c r="BR69" s="30">
        <v>226</v>
      </c>
      <c r="BS69" s="30">
        <v>0.96099999999999997</v>
      </c>
      <c r="BT69" s="30" t="s">
        <v>244</v>
      </c>
      <c r="BU69" s="31"/>
      <c r="BV69" s="32" t="s">
        <v>291</v>
      </c>
      <c r="BW69" s="32" t="s">
        <v>235</v>
      </c>
      <c r="BX69" s="30" t="s">
        <v>1481</v>
      </c>
      <c r="BY69" s="34">
        <v>0.8</v>
      </c>
      <c r="BZ69" s="30" t="s">
        <v>1482</v>
      </c>
      <c r="CA69" s="29" t="s">
        <v>1089</v>
      </c>
      <c r="CB69" s="35"/>
      <c r="CC69" s="20">
        <v>1</v>
      </c>
      <c r="CD69" s="46" t="s">
        <v>1483</v>
      </c>
      <c r="CE69" s="37" t="s">
        <v>262</v>
      </c>
      <c r="CF69" s="92">
        <v>2010</v>
      </c>
      <c r="CG69" s="91" t="s">
        <v>266</v>
      </c>
      <c r="CH69" s="37" t="s">
        <v>433</v>
      </c>
      <c r="CI69" s="37" t="s">
        <v>433</v>
      </c>
      <c r="CJ69" s="93">
        <v>80</v>
      </c>
      <c r="CK69" s="93">
        <v>32</v>
      </c>
      <c r="CL69" s="93">
        <v>1995</v>
      </c>
      <c r="CM69" s="37" t="s">
        <v>272</v>
      </c>
      <c r="CN69" s="37" t="s">
        <v>407</v>
      </c>
      <c r="CO69" s="37" t="s">
        <v>276</v>
      </c>
      <c r="CP69" s="37" t="s">
        <v>1484</v>
      </c>
      <c r="CQ69" s="37" t="s">
        <v>382</v>
      </c>
      <c r="CR69" s="37" t="s">
        <v>382</v>
      </c>
      <c r="CS69" s="37" t="s">
        <v>572</v>
      </c>
      <c r="CT69" s="37" t="s">
        <v>334</v>
      </c>
      <c r="CU69" s="37" t="s">
        <v>281</v>
      </c>
      <c r="CV69" s="39">
        <v>1</v>
      </c>
      <c r="CW69" s="37" t="s">
        <v>282</v>
      </c>
      <c r="CX69" s="37" t="s">
        <v>1092</v>
      </c>
      <c r="CY69" s="40">
        <v>122</v>
      </c>
      <c r="CZ69" s="41" t="s">
        <v>284</v>
      </c>
      <c r="DA69" s="41" t="s">
        <v>287</v>
      </c>
      <c r="DB69" s="42">
        <v>1</v>
      </c>
      <c r="DC69" s="42">
        <v>116</v>
      </c>
      <c r="DD69" s="42">
        <v>4.1500000000000004</v>
      </c>
      <c r="DE69" s="41" t="s">
        <v>336</v>
      </c>
      <c r="DF69" s="42">
        <v>0.05</v>
      </c>
      <c r="DG69" s="20">
        <v>4.3910405999999999E-2</v>
      </c>
      <c r="DH69" s="20">
        <v>4.3910405999999999E-2</v>
      </c>
      <c r="DI69" s="20"/>
      <c r="DJ69" s="20">
        <v>0.185849826837863</v>
      </c>
      <c r="DK69" s="95">
        <v>226</v>
      </c>
      <c r="DL69" s="125" t="s">
        <v>284</v>
      </c>
      <c r="DM69" s="125" t="s">
        <v>287</v>
      </c>
      <c r="DN69" s="95">
        <v>1</v>
      </c>
      <c r="DO69" s="95">
        <v>222</v>
      </c>
      <c r="DP69" s="95">
        <v>2E-3</v>
      </c>
      <c r="DQ69" s="125" t="s">
        <v>287</v>
      </c>
      <c r="DR69" s="95">
        <v>0.96099999999999997</v>
      </c>
      <c r="DS69" s="90">
        <v>0.96436960900000002</v>
      </c>
      <c r="DT69" s="90">
        <v>0.96436960900000002</v>
      </c>
      <c r="DU69" s="90"/>
      <c r="DV69" s="90">
        <v>3.0014880000000001E-3</v>
      </c>
      <c r="DW69" s="148"/>
      <c r="DX69" s="29" t="s">
        <v>1457</v>
      </c>
      <c r="DY69" s="29" t="s">
        <v>291</v>
      </c>
      <c r="EA69" s="163">
        <f t="shared" ref="EA69:EA128" si="5">IF(DH69 &lt; 0.05,1,0)</f>
        <v>1</v>
      </c>
      <c r="EB69" s="163">
        <f t="shared" ref="EB69:EB130" si="6">IF(DT69 &lt; 0.05,1,0)</f>
        <v>0</v>
      </c>
      <c r="EC69" s="147">
        <f t="shared" ref="EC69:EC130" si="7">IF(DJ69&gt;DV69,1,0)</f>
        <v>1</v>
      </c>
      <c r="ED69" s="172">
        <f t="shared" ref="ED67:ED130" si="8">DC69</f>
        <v>116</v>
      </c>
      <c r="EE69" s="172">
        <f t="shared" ref="EE67:EE130" si="9">DO69</f>
        <v>222</v>
      </c>
    </row>
    <row r="70" spans="1:135" ht="21" customHeight="1" x14ac:dyDescent="0.2">
      <c r="A70" s="14">
        <v>69</v>
      </c>
      <c r="B70" s="15" t="s">
        <v>1485</v>
      </c>
      <c r="C70" s="15" t="s">
        <v>1486</v>
      </c>
      <c r="D70" s="16" t="s">
        <v>1047</v>
      </c>
      <c r="E70" s="16">
        <v>94</v>
      </c>
      <c r="F70" s="16">
        <v>3</v>
      </c>
      <c r="G70" s="16" t="s">
        <v>1487</v>
      </c>
      <c r="H70" s="71" t="s">
        <v>1488</v>
      </c>
      <c r="I70" s="72" t="s">
        <v>1489</v>
      </c>
      <c r="J70" s="20">
        <v>2</v>
      </c>
      <c r="K70" s="20">
        <v>1</v>
      </c>
      <c r="L70" s="20" t="s">
        <v>1490</v>
      </c>
      <c r="M70" s="21">
        <v>4719</v>
      </c>
      <c r="N70" s="20" t="s">
        <v>1491</v>
      </c>
      <c r="O70" s="20" t="s">
        <v>1492</v>
      </c>
      <c r="P70" s="21">
        <v>16532</v>
      </c>
      <c r="Q70" s="20" t="s">
        <v>392</v>
      </c>
      <c r="R70" s="20" t="s">
        <v>1493</v>
      </c>
      <c r="S70" s="21">
        <v>271</v>
      </c>
      <c r="T70" s="20" t="s">
        <v>1494</v>
      </c>
      <c r="U70" s="20" t="s">
        <v>1493</v>
      </c>
      <c r="V70" s="21">
        <v>271</v>
      </c>
      <c r="W70" s="20" t="s">
        <v>1494</v>
      </c>
      <c r="X70" s="20">
        <v>131</v>
      </c>
      <c r="Y70" s="88">
        <v>3.67</v>
      </c>
      <c r="Z70" s="88">
        <v>3.83</v>
      </c>
      <c r="AA70" s="88">
        <v>1.92</v>
      </c>
      <c r="AB70" s="88">
        <v>1.92</v>
      </c>
      <c r="AC70" s="23">
        <v>4</v>
      </c>
      <c r="AD70" s="23" t="s">
        <v>411</v>
      </c>
      <c r="AE70" s="23">
        <v>1</v>
      </c>
      <c r="AF70" s="25" t="s">
        <v>199</v>
      </c>
      <c r="AG70" s="25" t="s">
        <v>308</v>
      </c>
      <c r="AH70" s="25" t="s">
        <v>360</v>
      </c>
      <c r="AI70" s="25" t="s">
        <v>309</v>
      </c>
      <c r="AJ70" s="16">
        <v>2.67</v>
      </c>
      <c r="AK70" s="16">
        <v>3.17</v>
      </c>
      <c r="AL70" s="23">
        <v>1</v>
      </c>
      <c r="AM70" s="23">
        <v>1</v>
      </c>
      <c r="AN70" s="23">
        <v>0</v>
      </c>
      <c r="AO70" s="20"/>
      <c r="AP70" s="20">
        <v>0</v>
      </c>
      <c r="AQ70" s="20">
        <v>1</v>
      </c>
      <c r="AR70" s="20">
        <v>1</v>
      </c>
      <c r="AS70" s="20">
        <v>0</v>
      </c>
      <c r="AT70" s="15" t="s">
        <v>1495</v>
      </c>
      <c r="AU70" s="27">
        <v>41793</v>
      </c>
      <c r="AV70" s="28">
        <v>42031</v>
      </c>
      <c r="AW70" s="29" t="s">
        <v>311</v>
      </c>
      <c r="AX70" s="30">
        <v>4</v>
      </c>
      <c r="AY70" s="30" t="s">
        <v>281</v>
      </c>
      <c r="AZ70" s="30">
        <v>211</v>
      </c>
      <c r="BA70" s="30" t="s">
        <v>587</v>
      </c>
      <c r="BB70" s="30"/>
      <c r="BC70" s="30">
        <v>2</v>
      </c>
      <c r="BD70" s="32" t="s">
        <v>1496</v>
      </c>
      <c r="BE70" s="32" t="s">
        <v>1496</v>
      </c>
      <c r="BF70" s="29" t="s">
        <v>1497</v>
      </c>
      <c r="BG70" s="169">
        <v>0.78</v>
      </c>
      <c r="BH70" s="33"/>
      <c r="BI70" s="30">
        <v>96</v>
      </c>
      <c r="BJ70" s="30">
        <v>114</v>
      </c>
      <c r="BK70" s="30">
        <v>150</v>
      </c>
      <c r="BL70" s="30" t="s">
        <v>240</v>
      </c>
      <c r="BM70" s="30">
        <v>211</v>
      </c>
      <c r="BN70" s="30">
        <v>0.99</v>
      </c>
      <c r="BO70" s="30">
        <v>1</v>
      </c>
      <c r="BP70" s="29" t="s">
        <v>476</v>
      </c>
      <c r="BQ70" s="29" t="s">
        <v>281</v>
      </c>
      <c r="BR70" s="30">
        <v>333</v>
      </c>
      <c r="BS70" s="30">
        <v>0.05</v>
      </c>
      <c r="BT70" s="30" t="s">
        <v>244</v>
      </c>
      <c r="BU70" s="30">
        <v>2</v>
      </c>
      <c r="BV70" s="32" t="s">
        <v>1496</v>
      </c>
      <c r="BW70" s="32" t="s">
        <v>1496</v>
      </c>
      <c r="BX70" s="30" t="s">
        <v>456</v>
      </c>
      <c r="BY70" s="30">
        <v>0.99</v>
      </c>
      <c r="BZ70" s="169">
        <v>0.77</v>
      </c>
      <c r="CA70" s="29" t="s">
        <v>1498</v>
      </c>
      <c r="CB70" s="35"/>
      <c r="CC70" s="20">
        <v>1</v>
      </c>
      <c r="CD70" s="46" t="s">
        <v>1499</v>
      </c>
      <c r="CE70" s="37" t="s">
        <v>262</v>
      </c>
      <c r="CF70" s="38">
        <v>2000</v>
      </c>
      <c r="CG70" s="37" t="s">
        <v>266</v>
      </c>
      <c r="CH70" s="37" t="s">
        <v>267</v>
      </c>
      <c r="CI70" s="37" t="s">
        <v>326</v>
      </c>
      <c r="CJ70" s="39">
        <v>60</v>
      </c>
      <c r="CK70" s="39">
        <v>45</v>
      </c>
      <c r="CL70" s="39">
        <v>264</v>
      </c>
      <c r="CM70" s="37" t="s">
        <v>863</v>
      </c>
      <c r="CN70" s="37" t="s">
        <v>380</v>
      </c>
      <c r="CO70" s="37" t="s">
        <v>277</v>
      </c>
      <c r="CP70" s="37" t="s">
        <v>1500</v>
      </c>
      <c r="CQ70" s="37" t="s">
        <v>274</v>
      </c>
      <c r="CR70" s="37" t="s">
        <v>277</v>
      </c>
      <c r="CS70" s="37" t="s">
        <v>332</v>
      </c>
      <c r="CT70" s="37" t="s">
        <v>334</v>
      </c>
      <c r="CU70" s="37" t="s">
        <v>281</v>
      </c>
      <c r="CV70" s="39">
        <v>2</v>
      </c>
      <c r="CW70" s="37" t="s">
        <v>282</v>
      </c>
      <c r="CX70" s="37" t="s">
        <v>411</v>
      </c>
      <c r="CY70" s="40">
        <v>211</v>
      </c>
      <c r="CZ70" s="41" t="s">
        <v>1501</v>
      </c>
      <c r="DA70" s="64"/>
      <c r="DB70" s="64"/>
      <c r="DC70" s="64"/>
      <c r="DD70" s="64"/>
      <c r="DE70" s="41" t="s">
        <v>336</v>
      </c>
      <c r="DF70" s="42">
        <v>0.05</v>
      </c>
      <c r="DG70" s="112">
        <v>9.9999999999999995E-7</v>
      </c>
      <c r="DH70" s="112">
        <v>9.9999999999999995E-7</v>
      </c>
      <c r="DI70" s="20"/>
      <c r="DJ70" s="20" t="s">
        <v>512</v>
      </c>
      <c r="DK70" s="95">
        <v>333</v>
      </c>
      <c r="DL70" s="125" t="s">
        <v>1501</v>
      </c>
      <c r="DM70" s="64"/>
      <c r="DN70" s="95">
        <v>333</v>
      </c>
      <c r="DO70" s="64"/>
      <c r="DP70" s="64"/>
      <c r="DQ70" s="125" t="s">
        <v>287</v>
      </c>
      <c r="DR70" s="95">
        <v>0.05</v>
      </c>
      <c r="DS70" s="119">
        <v>9.9999999999999995E-7</v>
      </c>
      <c r="DT70" s="119">
        <v>9.9999999999999995E-7</v>
      </c>
      <c r="DU70" s="90"/>
      <c r="DV70" s="157"/>
      <c r="DW70" s="148"/>
      <c r="DX70" s="29" t="s">
        <v>1496</v>
      </c>
      <c r="DY70" s="29" t="s">
        <v>1496</v>
      </c>
      <c r="EA70" s="163">
        <f t="shared" si="5"/>
        <v>1</v>
      </c>
      <c r="EB70" s="163">
        <f t="shared" si="6"/>
        <v>1</v>
      </c>
      <c r="EC70" s="170">
        <f t="shared" si="7"/>
        <v>1</v>
      </c>
      <c r="ED70" s="172">
        <v>211</v>
      </c>
      <c r="EE70" s="172">
        <v>333</v>
      </c>
    </row>
    <row r="71" spans="1:135" ht="21" customHeight="1" x14ac:dyDescent="0.2">
      <c r="A71" s="14">
        <v>70</v>
      </c>
      <c r="B71" s="29" t="s">
        <v>1502</v>
      </c>
      <c r="C71" s="29" t="s">
        <v>1503</v>
      </c>
      <c r="D71" s="43" t="s">
        <v>1047</v>
      </c>
      <c r="E71" s="43">
        <v>94</v>
      </c>
      <c r="F71" s="43">
        <v>1</v>
      </c>
      <c r="G71" s="43" t="s">
        <v>1504</v>
      </c>
      <c r="H71" s="75"/>
      <c r="I71" s="75" t="s">
        <v>1505</v>
      </c>
      <c r="J71" s="44">
        <v>2</v>
      </c>
      <c r="K71" s="44"/>
      <c r="L71" s="44" t="s">
        <v>1506</v>
      </c>
      <c r="M71" s="44"/>
      <c r="N71" s="44"/>
      <c r="O71" s="44"/>
      <c r="P71" s="44"/>
      <c r="Q71" s="44"/>
      <c r="R71" s="44"/>
      <c r="S71" s="44"/>
      <c r="T71" s="44"/>
      <c r="U71" s="44"/>
      <c r="V71" s="44"/>
      <c r="W71" s="44"/>
      <c r="X71" s="44">
        <v>46</v>
      </c>
      <c r="Y71" s="44"/>
      <c r="Z71" s="44"/>
      <c r="AA71" s="44"/>
      <c r="AB71" s="44"/>
      <c r="AC71" s="44"/>
      <c r="AD71" s="44"/>
      <c r="AE71" s="44"/>
      <c r="AF71" s="44"/>
      <c r="AG71" s="44"/>
      <c r="AH71" s="44"/>
      <c r="AI71" s="44"/>
      <c r="AJ71" s="44"/>
      <c r="AK71" s="44"/>
      <c r="AL71" s="44"/>
      <c r="AM71" s="44"/>
      <c r="AN71" s="44"/>
      <c r="AO71" s="44"/>
      <c r="AP71" s="44">
        <v>0</v>
      </c>
      <c r="AQ71" s="44">
        <v>0</v>
      </c>
      <c r="AR71" s="44">
        <v>0</v>
      </c>
      <c r="AS71" s="44">
        <v>0</v>
      </c>
      <c r="AU71" s="79"/>
      <c r="AW71" s="7" t="s">
        <v>311</v>
      </c>
      <c r="AX71" s="44">
        <v>2</v>
      </c>
      <c r="AY71" s="44" t="s">
        <v>1507</v>
      </c>
      <c r="AZ71" s="44">
        <v>64</v>
      </c>
      <c r="BA71" s="44" t="s">
        <v>689</v>
      </c>
      <c r="BD71" s="7" t="s">
        <v>291</v>
      </c>
      <c r="BE71" s="7" t="s">
        <v>235</v>
      </c>
      <c r="BF71" s="7" t="s">
        <v>1508</v>
      </c>
      <c r="BG71" s="73" t="s">
        <v>1509</v>
      </c>
      <c r="BI71" s="45"/>
      <c r="BJ71" s="45"/>
      <c r="BK71" s="45"/>
      <c r="BL71" s="45"/>
      <c r="BM71" s="45"/>
      <c r="BN71" s="45"/>
      <c r="BO71" s="45"/>
      <c r="CC71" s="45"/>
      <c r="CE71" s="67"/>
      <c r="CF71" s="67"/>
      <c r="CG71" s="67"/>
      <c r="CH71" s="67"/>
      <c r="CI71" s="67"/>
      <c r="CJ71" s="68"/>
      <c r="CK71" s="68"/>
      <c r="CL71" s="68"/>
      <c r="CM71" s="67"/>
      <c r="CN71" s="67"/>
      <c r="CO71" s="67"/>
      <c r="CP71" s="67"/>
      <c r="CQ71" s="67"/>
      <c r="CR71" s="67"/>
      <c r="CS71" s="67"/>
      <c r="CT71" s="67"/>
      <c r="CU71" s="67"/>
      <c r="CV71" s="68"/>
      <c r="CW71" s="67"/>
      <c r="CX71" s="67"/>
      <c r="CY71" s="14">
        <v>64</v>
      </c>
      <c r="CZ71" s="41" t="s">
        <v>284</v>
      </c>
      <c r="DA71" s="41" t="s">
        <v>287</v>
      </c>
      <c r="DB71" s="42">
        <v>1</v>
      </c>
      <c r="DC71" s="42">
        <v>60</v>
      </c>
      <c r="DD71" s="42">
        <v>5.17</v>
      </c>
      <c r="DE71" s="41" t="s">
        <v>336</v>
      </c>
      <c r="DF71" s="42">
        <v>0.03</v>
      </c>
      <c r="DG71" s="44">
        <v>2.6571937E-2</v>
      </c>
      <c r="DH71" s="44">
        <v>2.6571937E-2</v>
      </c>
      <c r="DI71" s="44"/>
      <c r="DJ71" s="44">
        <v>0.28165755894792799</v>
      </c>
      <c r="DK71" s="95"/>
      <c r="DL71" s="125"/>
      <c r="DM71" s="64"/>
      <c r="DN71" s="64"/>
      <c r="DO71" s="64"/>
      <c r="DP71" s="64"/>
      <c r="DQ71" s="64"/>
      <c r="DR71" s="64"/>
      <c r="DS71" s="90"/>
      <c r="DT71" s="90"/>
      <c r="DU71" s="90"/>
      <c r="DV71" s="90"/>
      <c r="DW71" s="148"/>
      <c r="DX71" s="44"/>
      <c r="DY71" s="44"/>
      <c r="EC71" s="147"/>
      <c r="ED71" s="172"/>
      <c r="EE71" s="172"/>
    </row>
    <row r="72" spans="1:135" ht="21" customHeight="1" x14ac:dyDescent="0.2">
      <c r="A72" s="14">
        <v>71</v>
      </c>
      <c r="B72" s="15" t="s">
        <v>1510</v>
      </c>
      <c r="C72" s="15" t="s">
        <v>1511</v>
      </c>
      <c r="D72" s="16" t="s">
        <v>1047</v>
      </c>
      <c r="E72" s="16">
        <v>94</v>
      </c>
      <c r="F72" s="16">
        <v>4</v>
      </c>
      <c r="G72" s="16" t="s">
        <v>1512</v>
      </c>
      <c r="H72" s="71" t="s">
        <v>1513</v>
      </c>
      <c r="I72" s="72" t="s">
        <v>1514</v>
      </c>
      <c r="J72" s="20">
        <v>2</v>
      </c>
      <c r="K72" s="20">
        <v>1</v>
      </c>
      <c r="L72" s="20" t="s">
        <v>1515</v>
      </c>
      <c r="M72" s="21">
        <v>44032</v>
      </c>
      <c r="N72" s="20" t="s">
        <v>1516</v>
      </c>
      <c r="O72" s="21" t="s">
        <v>1515</v>
      </c>
      <c r="P72" s="21">
        <v>44032</v>
      </c>
      <c r="Q72" s="20" t="s">
        <v>1516</v>
      </c>
      <c r="R72" s="20" t="s">
        <v>1337</v>
      </c>
      <c r="S72" s="21">
        <v>0</v>
      </c>
      <c r="T72" s="20" t="s">
        <v>605</v>
      </c>
      <c r="U72" s="20" t="s">
        <v>1337</v>
      </c>
      <c r="V72" s="21">
        <v>0</v>
      </c>
      <c r="W72" s="20" t="s">
        <v>605</v>
      </c>
      <c r="X72" s="20">
        <v>291</v>
      </c>
      <c r="Y72" s="88">
        <v>3.82</v>
      </c>
      <c r="Z72" s="88">
        <v>3.82</v>
      </c>
      <c r="AA72" s="22">
        <v>3.17</v>
      </c>
      <c r="AB72" s="22">
        <v>3.17</v>
      </c>
      <c r="AC72" s="16">
        <v>8</v>
      </c>
      <c r="AD72" s="16" t="s">
        <v>411</v>
      </c>
      <c r="AE72" s="23">
        <v>1</v>
      </c>
      <c r="AF72" s="25" t="s">
        <v>199</v>
      </c>
      <c r="AG72" s="25" t="s">
        <v>359</v>
      </c>
      <c r="AH72" s="25" t="s">
        <v>360</v>
      </c>
      <c r="AI72" s="25" t="s">
        <v>309</v>
      </c>
      <c r="AJ72" s="16">
        <v>2.5</v>
      </c>
      <c r="AK72" s="16">
        <v>3.17</v>
      </c>
      <c r="AL72" s="23">
        <v>0</v>
      </c>
      <c r="AM72" s="23"/>
      <c r="AN72" s="23">
        <v>0</v>
      </c>
      <c r="AO72" s="20"/>
      <c r="AP72" s="20">
        <v>0</v>
      </c>
      <c r="AQ72" s="20">
        <v>1</v>
      </c>
      <c r="AR72" s="20">
        <v>1</v>
      </c>
      <c r="AS72" s="20">
        <v>0</v>
      </c>
      <c r="AT72" s="15" t="s">
        <v>1338</v>
      </c>
      <c r="AU72" s="27">
        <v>41835</v>
      </c>
      <c r="AV72" s="28">
        <v>42013</v>
      </c>
      <c r="AW72" s="29" t="s">
        <v>311</v>
      </c>
      <c r="AX72" s="30">
        <v>8</v>
      </c>
      <c r="AY72" s="30" t="s">
        <v>1517</v>
      </c>
      <c r="AZ72" s="30">
        <v>375</v>
      </c>
      <c r="BA72" s="30" t="s">
        <v>503</v>
      </c>
      <c r="BB72" s="30"/>
      <c r="BC72" s="30">
        <v>2</v>
      </c>
      <c r="BD72" s="32" t="s">
        <v>1172</v>
      </c>
      <c r="BE72" s="32" t="s">
        <v>314</v>
      </c>
      <c r="BF72" s="29" t="s">
        <v>1518</v>
      </c>
      <c r="BG72" s="30" t="s">
        <v>1519</v>
      </c>
      <c r="BH72" s="33"/>
      <c r="BI72" s="30">
        <v>132</v>
      </c>
      <c r="BJ72" s="30">
        <v>176</v>
      </c>
      <c r="BK72" s="30">
        <v>216</v>
      </c>
      <c r="BL72" s="30" t="s">
        <v>983</v>
      </c>
      <c r="BM72" s="30">
        <v>216</v>
      </c>
      <c r="BN72" s="30">
        <v>0.95</v>
      </c>
      <c r="BO72" s="30">
        <v>9</v>
      </c>
      <c r="BP72" s="29" t="s">
        <v>1342</v>
      </c>
      <c r="BQ72" s="29" t="s">
        <v>1520</v>
      </c>
      <c r="BR72" s="30">
        <v>177</v>
      </c>
      <c r="BS72" s="30">
        <v>0.33200000000000002</v>
      </c>
      <c r="BT72" s="30" t="s">
        <v>244</v>
      </c>
      <c r="BU72" s="30">
        <v>2</v>
      </c>
      <c r="BV72" s="32" t="s">
        <v>1172</v>
      </c>
      <c r="BW72" s="32" t="s">
        <v>314</v>
      </c>
      <c r="BX72" s="30" t="s">
        <v>245</v>
      </c>
      <c r="BY72" s="30">
        <v>0.9</v>
      </c>
      <c r="BZ72" s="30" t="s">
        <v>1521</v>
      </c>
      <c r="CA72" s="29" t="s">
        <v>1522</v>
      </c>
      <c r="CB72" s="35"/>
      <c r="CC72" s="20">
        <v>1</v>
      </c>
      <c r="CD72" s="46" t="s">
        <v>1523</v>
      </c>
      <c r="CE72" s="37" t="s">
        <v>1346</v>
      </c>
      <c r="CF72" s="38">
        <v>2011</v>
      </c>
      <c r="CG72" s="37" t="s">
        <v>406</v>
      </c>
      <c r="CH72" s="37" t="s">
        <v>433</v>
      </c>
      <c r="CI72" s="37" t="s">
        <v>326</v>
      </c>
      <c r="CJ72" s="39">
        <v>0</v>
      </c>
      <c r="CK72" s="39">
        <v>0</v>
      </c>
      <c r="CL72" s="39">
        <v>0</v>
      </c>
      <c r="CM72" s="37" t="s">
        <v>1524</v>
      </c>
      <c r="CN72" s="37" t="s">
        <v>886</v>
      </c>
      <c r="CO72" s="37" t="s">
        <v>277</v>
      </c>
      <c r="CP72" s="37" t="s">
        <v>1525</v>
      </c>
      <c r="CQ72" s="37" t="s">
        <v>276</v>
      </c>
      <c r="CR72" s="37" t="s">
        <v>277</v>
      </c>
      <c r="CS72" s="37" t="s">
        <v>278</v>
      </c>
      <c r="CT72" s="37" t="s">
        <v>462</v>
      </c>
      <c r="CU72" s="37" t="s">
        <v>281</v>
      </c>
      <c r="CV72" s="39">
        <v>1</v>
      </c>
      <c r="CW72" s="37" t="s">
        <v>282</v>
      </c>
      <c r="CX72" s="37" t="s">
        <v>1210</v>
      </c>
      <c r="CY72" s="40">
        <v>375</v>
      </c>
      <c r="CZ72" s="41" t="s">
        <v>464</v>
      </c>
      <c r="DA72" s="41" t="s">
        <v>287</v>
      </c>
      <c r="DB72" s="42">
        <v>1</v>
      </c>
      <c r="DC72" s="42">
        <v>373</v>
      </c>
      <c r="DD72" s="42">
        <v>4.4000000000000004</v>
      </c>
      <c r="DE72" s="41" t="s">
        <v>336</v>
      </c>
      <c r="DF72" s="42">
        <v>1E-3</v>
      </c>
      <c r="DG72" s="57">
        <v>1.4100000000000001E-5</v>
      </c>
      <c r="DH72" s="57">
        <v>1.4100000000000001E-5</v>
      </c>
      <c r="DI72" s="20"/>
      <c r="DJ72" s="20">
        <v>0.222131584012182</v>
      </c>
      <c r="DK72" s="95">
        <v>177</v>
      </c>
      <c r="DL72" s="125" t="s">
        <v>464</v>
      </c>
      <c r="DM72" s="125" t="s">
        <v>287</v>
      </c>
      <c r="DN72" s="95">
        <v>1</v>
      </c>
      <c r="DO72" s="95">
        <v>175</v>
      </c>
      <c r="DP72" s="95">
        <v>0.97299999999999998</v>
      </c>
      <c r="DQ72" s="125" t="s">
        <v>287</v>
      </c>
      <c r="DR72" s="95">
        <v>0.33200000000000002</v>
      </c>
      <c r="DS72" s="90">
        <v>0.33189628599999998</v>
      </c>
      <c r="DT72" s="90">
        <v>0.33189628599999998</v>
      </c>
      <c r="DU72" s="90"/>
      <c r="DV72" s="90">
        <v>7.3353737000000002E-2</v>
      </c>
      <c r="DW72" s="148"/>
      <c r="DX72" s="29" t="s">
        <v>1172</v>
      </c>
      <c r="DY72" s="29" t="s">
        <v>797</v>
      </c>
      <c r="EA72" s="163">
        <f t="shared" si="5"/>
        <v>1</v>
      </c>
      <c r="EB72" s="163">
        <f t="shared" si="6"/>
        <v>0</v>
      </c>
      <c r="EC72" s="147">
        <f t="shared" si="7"/>
        <v>1</v>
      </c>
      <c r="ED72" s="172">
        <f t="shared" si="8"/>
        <v>373</v>
      </c>
      <c r="EE72" s="172">
        <f t="shared" si="9"/>
        <v>175</v>
      </c>
    </row>
    <row r="73" spans="1:135" ht="21" customHeight="1" x14ac:dyDescent="0.2">
      <c r="A73" s="14">
        <v>72</v>
      </c>
      <c r="B73" s="15" t="s">
        <v>1526</v>
      </c>
      <c r="C73" s="15" t="s">
        <v>1527</v>
      </c>
      <c r="D73" s="16" t="s">
        <v>1047</v>
      </c>
      <c r="E73" s="16">
        <v>94</v>
      </c>
      <c r="F73" s="16">
        <v>2</v>
      </c>
      <c r="G73" s="16" t="s">
        <v>1528</v>
      </c>
      <c r="H73" s="71" t="s">
        <v>1529</v>
      </c>
      <c r="I73" s="72" t="s">
        <v>1530</v>
      </c>
      <c r="J73" s="20">
        <v>2</v>
      </c>
      <c r="K73" s="20">
        <v>1</v>
      </c>
      <c r="L73" s="20" t="s">
        <v>1531</v>
      </c>
      <c r="M73" s="21">
        <v>377</v>
      </c>
      <c r="N73" s="20" t="s">
        <v>1532</v>
      </c>
      <c r="O73" s="21" t="s">
        <v>1533</v>
      </c>
      <c r="P73" s="21">
        <v>12699</v>
      </c>
      <c r="Q73" s="20" t="s">
        <v>1534</v>
      </c>
      <c r="R73" s="20" t="s">
        <v>1535</v>
      </c>
      <c r="S73" s="21">
        <v>377</v>
      </c>
      <c r="T73" s="20" t="s">
        <v>1536</v>
      </c>
      <c r="U73" s="20" t="s">
        <v>1535</v>
      </c>
      <c r="V73" s="21">
        <v>377</v>
      </c>
      <c r="W73" s="20" t="s">
        <v>1536</v>
      </c>
      <c r="X73" s="20">
        <v>37</v>
      </c>
      <c r="Y73" s="88">
        <v>2.46</v>
      </c>
      <c r="Z73" s="88">
        <v>4.43</v>
      </c>
      <c r="AA73" s="88">
        <v>1.89</v>
      </c>
      <c r="AB73" s="88">
        <v>1.89</v>
      </c>
      <c r="AC73" s="16">
        <v>6</v>
      </c>
      <c r="AD73" s="16" t="s">
        <v>411</v>
      </c>
      <c r="AE73" s="23">
        <v>1</v>
      </c>
      <c r="AF73" s="25" t="s">
        <v>199</v>
      </c>
      <c r="AG73" s="25" t="s">
        <v>203</v>
      </c>
      <c r="AH73" s="25" t="s">
        <v>360</v>
      </c>
      <c r="AI73" s="25" t="s">
        <v>309</v>
      </c>
      <c r="AJ73" s="16">
        <v>1.8</v>
      </c>
      <c r="AK73" s="16">
        <v>2.6</v>
      </c>
      <c r="AL73" s="23">
        <v>5</v>
      </c>
      <c r="AM73" s="23">
        <v>5</v>
      </c>
      <c r="AN73" s="23">
        <v>3</v>
      </c>
      <c r="AO73" s="23">
        <v>3</v>
      </c>
      <c r="AP73" s="20">
        <v>0</v>
      </c>
      <c r="AQ73" s="20">
        <v>1</v>
      </c>
      <c r="AR73" s="20">
        <v>1</v>
      </c>
      <c r="AS73" s="20">
        <v>0</v>
      </c>
      <c r="AT73" s="15" t="s">
        <v>1537</v>
      </c>
      <c r="AU73" s="27">
        <v>40909</v>
      </c>
      <c r="AV73" s="47">
        <v>41066</v>
      </c>
      <c r="AW73" s="29" t="s">
        <v>1537</v>
      </c>
      <c r="AX73" s="30" t="s">
        <v>1538</v>
      </c>
      <c r="AY73" s="30" t="s">
        <v>1539</v>
      </c>
      <c r="AZ73" s="30">
        <v>261</v>
      </c>
      <c r="BA73" s="30">
        <v>2E-3</v>
      </c>
      <c r="BB73" s="33"/>
      <c r="BC73" s="33"/>
      <c r="BD73" s="32" t="s">
        <v>291</v>
      </c>
      <c r="BE73" s="32" t="s">
        <v>235</v>
      </c>
      <c r="BF73" s="29" t="s">
        <v>1540</v>
      </c>
      <c r="BG73" s="30" t="s">
        <v>1541</v>
      </c>
      <c r="BH73" s="33"/>
      <c r="BI73" s="30">
        <v>177</v>
      </c>
      <c r="BJ73" s="30">
        <v>236</v>
      </c>
      <c r="BK73" s="30">
        <v>292</v>
      </c>
      <c r="BL73" s="30" t="s">
        <v>240</v>
      </c>
      <c r="BM73" s="30">
        <v>236</v>
      </c>
      <c r="BN73" s="30">
        <v>0.9</v>
      </c>
      <c r="BO73" s="30">
        <v>9</v>
      </c>
      <c r="BP73" s="29" t="s">
        <v>1542</v>
      </c>
      <c r="BQ73" s="29" t="s">
        <v>1543</v>
      </c>
      <c r="BR73" s="30">
        <v>251</v>
      </c>
      <c r="BS73" s="30">
        <v>0.49</v>
      </c>
      <c r="BT73" s="30" t="s">
        <v>244</v>
      </c>
      <c r="BU73" s="33"/>
      <c r="BV73" s="32" t="s">
        <v>291</v>
      </c>
      <c r="BW73" s="32" t="s">
        <v>235</v>
      </c>
      <c r="BX73" s="30" t="s">
        <v>245</v>
      </c>
      <c r="BY73" s="30">
        <v>0.92</v>
      </c>
      <c r="BZ73" s="30" t="s">
        <v>1544</v>
      </c>
      <c r="CA73" s="29" t="s">
        <v>1545</v>
      </c>
      <c r="CB73" s="35"/>
      <c r="CC73" s="20">
        <v>1</v>
      </c>
      <c r="CD73" s="46" t="s">
        <v>1546</v>
      </c>
      <c r="CE73" s="37" t="s">
        <v>262</v>
      </c>
      <c r="CF73" s="38">
        <v>2000</v>
      </c>
      <c r="CG73" s="37" t="s">
        <v>266</v>
      </c>
      <c r="CH73" s="37" t="s">
        <v>326</v>
      </c>
      <c r="CI73" s="37" t="s">
        <v>326</v>
      </c>
      <c r="CJ73" s="39">
        <v>14</v>
      </c>
      <c r="CK73" s="39">
        <v>9</v>
      </c>
      <c r="CL73" s="39">
        <v>206</v>
      </c>
      <c r="CM73" s="37" t="s">
        <v>272</v>
      </c>
      <c r="CN73" s="37" t="s">
        <v>273</v>
      </c>
      <c r="CO73" s="37" t="s">
        <v>328</v>
      </c>
      <c r="CP73" s="37" t="s">
        <v>1547</v>
      </c>
      <c r="CQ73" s="37" t="s">
        <v>618</v>
      </c>
      <c r="CR73" s="37" t="s">
        <v>277</v>
      </c>
      <c r="CS73" s="37" t="s">
        <v>572</v>
      </c>
      <c r="CT73" s="37" t="s">
        <v>409</v>
      </c>
      <c r="CU73" s="37" t="s">
        <v>281</v>
      </c>
      <c r="CV73" s="39">
        <v>1</v>
      </c>
      <c r="CW73" s="37" t="s">
        <v>282</v>
      </c>
      <c r="CX73" s="37" t="s">
        <v>411</v>
      </c>
      <c r="CY73" s="40">
        <v>261</v>
      </c>
      <c r="CZ73" s="41" t="s">
        <v>284</v>
      </c>
      <c r="DA73" s="41" t="s">
        <v>287</v>
      </c>
      <c r="DB73" s="42">
        <v>1</v>
      </c>
      <c r="DC73" s="42">
        <v>257</v>
      </c>
      <c r="DD73" s="42">
        <v>11.58</v>
      </c>
      <c r="DE73" s="41" t="s">
        <v>287</v>
      </c>
      <c r="DF73" s="42">
        <v>2E-3</v>
      </c>
      <c r="DG73" s="20">
        <v>7.7308699999999999E-4</v>
      </c>
      <c r="DH73" s="20">
        <v>7.7308699999999999E-4</v>
      </c>
      <c r="DI73" s="20"/>
      <c r="DJ73" s="20">
        <v>0.20764307174901001</v>
      </c>
      <c r="DK73" s="95">
        <v>251</v>
      </c>
      <c r="DL73" s="125" t="s">
        <v>284</v>
      </c>
      <c r="DM73" s="125" t="s">
        <v>287</v>
      </c>
      <c r="DN73" s="95">
        <v>1</v>
      </c>
      <c r="DO73" s="95">
        <v>247</v>
      </c>
      <c r="DP73" s="95">
        <v>0.49</v>
      </c>
      <c r="DQ73" s="125" t="s">
        <v>287</v>
      </c>
      <c r="DR73" s="95">
        <v>0.49</v>
      </c>
      <c r="DS73" s="90">
        <v>0.48458606999999998</v>
      </c>
      <c r="DT73" s="90">
        <v>0.48458606999999998</v>
      </c>
      <c r="DU73" s="90"/>
      <c r="DV73" s="90">
        <v>4.4495819999999998E-2</v>
      </c>
      <c r="DW73" s="148"/>
      <c r="DX73" s="29" t="s">
        <v>1457</v>
      </c>
      <c r="DY73" s="29" t="s">
        <v>1457</v>
      </c>
      <c r="EA73" s="163">
        <f t="shared" si="5"/>
        <v>1</v>
      </c>
      <c r="EB73" s="163">
        <f t="shared" si="6"/>
        <v>0</v>
      </c>
      <c r="EC73" s="147">
        <f t="shared" si="7"/>
        <v>1</v>
      </c>
      <c r="ED73" s="172">
        <f t="shared" si="8"/>
        <v>257</v>
      </c>
      <c r="EE73" s="172">
        <f t="shared" si="9"/>
        <v>247</v>
      </c>
    </row>
    <row r="74" spans="1:135" ht="21" customHeight="1" x14ac:dyDescent="0.2">
      <c r="A74" s="14">
        <v>73</v>
      </c>
      <c r="B74" s="15" t="s">
        <v>1548</v>
      </c>
      <c r="C74" s="15" t="s">
        <v>1549</v>
      </c>
      <c r="D74" s="16" t="s">
        <v>1047</v>
      </c>
      <c r="E74" s="16">
        <v>94</v>
      </c>
      <c r="F74" s="16">
        <v>5</v>
      </c>
      <c r="G74" s="16" t="s">
        <v>1550</v>
      </c>
      <c r="H74" s="71" t="s">
        <v>1551</v>
      </c>
      <c r="I74" s="72" t="s">
        <v>1552</v>
      </c>
      <c r="J74" s="20">
        <v>2</v>
      </c>
      <c r="K74" s="20">
        <v>1</v>
      </c>
      <c r="L74" s="20" t="s">
        <v>1553</v>
      </c>
      <c r="M74" s="21">
        <v>550</v>
      </c>
      <c r="N74" s="20" t="s">
        <v>1077</v>
      </c>
      <c r="O74" s="20" t="s">
        <v>523</v>
      </c>
      <c r="P74" s="21">
        <v>10520</v>
      </c>
      <c r="Q74" s="20" t="s">
        <v>1077</v>
      </c>
      <c r="R74" s="20" t="s">
        <v>1554</v>
      </c>
      <c r="S74" s="21">
        <v>641</v>
      </c>
      <c r="T74" s="20" t="s">
        <v>498</v>
      </c>
      <c r="U74" s="20" t="s">
        <v>1554</v>
      </c>
      <c r="V74" s="21">
        <v>641</v>
      </c>
      <c r="W74" s="20" t="s">
        <v>498</v>
      </c>
      <c r="X74" s="20">
        <v>25</v>
      </c>
      <c r="Y74" s="22">
        <v>6.54</v>
      </c>
      <c r="Z74" s="22">
        <v>6.54</v>
      </c>
      <c r="AA74" s="22">
        <v>4.3600000000000003</v>
      </c>
      <c r="AB74" s="22">
        <v>4.3600000000000003</v>
      </c>
      <c r="AC74" s="20">
        <v>3</v>
      </c>
      <c r="AD74" s="21" t="s">
        <v>411</v>
      </c>
      <c r="AE74" s="21">
        <v>6</v>
      </c>
      <c r="AF74" s="63" t="s">
        <v>1134</v>
      </c>
      <c r="AG74" s="63" t="s">
        <v>359</v>
      </c>
      <c r="AH74" s="63" t="s">
        <v>1380</v>
      </c>
      <c r="AI74" s="63" t="s">
        <v>207</v>
      </c>
      <c r="AJ74" s="43">
        <v>1.75</v>
      </c>
      <c r="AK74" s="43">
        <v>3</v>
      </c>
      <c r="AL74" s="21">
        <v>2</v>
      </c>
      <c r="AM74" s="21">
        <v>2</v>
      </c>
      <c r="AN74" s="21">
        <v>0</v>
      </c>
      <c r="AO74" s="20"/>
      <c r="AP74" s="20">
        <v>0</v>
      </c>
      <c r="AQ74" s="20">
        <v>1</v>
      </c>
      <c r="AR74" s="20">
        <v>1</v>
      </c>
      <c r="AS74" s="20">
        <v>0</v>
      </c>
      <c r="AT74" s="15" t="s">
        <v>1555</v>
      </c>
      <c r="AU74" s="27">
        <v>41136</v>
      </c>
      <c r="AV74" s="28">
        <v>41996</v>
      </c>
      <c r="AW74" s="29" t="s">
        <v>1555</v>
      </c>
      <c r="AX74" s="30">
        <v>3</v>
      </c>
      <c r="AY74" s="30" t="s">
        <v>1556</v>
      </c>
      <c r="AZ74" s="30">
        <v>37</v>
      </c>
      <c r="BA74" s="30" t="s">
        <v>587</v>
      </c>
      <c r="BB74" s="33"/>
      <c r="BC74" s="33"/>
      <c r="BD74" s="113" t="s">
        <v>1464</v>
      </c>
      <c r="BE74" s="32" t="s">
        <v>314</v>
      </c>
      <c r="BF74" s="29" t="s">
        <v>1557</v>
      </c>
      <c r="BG74" s="30" t="s">
        <v>1558</v>
      </c>
      <c r="BH74" s="30">
        <v>0.499</v>
      </c>
      <c r="BI74" s="30">
        <v>87</v>
      </c>
      <c r="BJ74" s="30">
        <v>117</v>
      </c>
      <c r="BK74" s="30">
        <v>145</v>
      </c>
      <c r="BL74" s="30" t="s">
        <v>240</v>
      </c>
      <c r="BM74" s="30">
        <v>145</v>
      </c>
      <c r="BN74" s="30">
        <v>0.95</v>
      </c>
      <c r="BO74" s="30">
        <v>1</v>
      </c>
      <c r="BP74" s="29" t="s">
        <v>1559</v>
      </c>
      <c r="BQ74" s="29" t="s">
        <v>1560</v>
      </c>
      <c r="BR74" s="30">
        <v>120</v>
      </c>
      <c r="BS74" s="30">
        <v>2.8000000000000001E-2</v>
      </c>
      <c r="BT74" s="30" t="s">
        <v>244</v>
      </c>
      <c r="BU74" s="33"/>
      <c r="BV74" s="113" t="s">
        <v>1464</v>
      </c>
      <c r="BW74" s="32" t="s">
        <v>314</v>
      </c>
      <c r="BX74" s="30" t="s">
        <v>456</v>
      </c>
      <c r="BY74" s="30">
        <v>0.9</v>
      </c>
      <c r="BZ74" s="30" t="s">
        <v>1561</v>
      </c>
      <c r="CA74" s="29" t="s">
        <v>1522</v>
      </c>
      <c r="CB74" s="35"/>
      <c r="CC74" s="20">
        <v>1</v>
      </c>
      <c r="CD74" s="46" t="s">
        <v>1562</v>
      </c>
      <c r="CE74" s="37" t="s">
        <v>262</v>
      </c>
      <c r="CF74" s="38">
        <v>2014</v>
      </c>
      <c r="CG74" s="37" t="s">
        <v>432</v>
      </c>
      <c r="CH74" s="37" t="s">
        <v>269</v>
      </c>
      <c r="CI74" s="37" t="s">
        <v>267</v>
      </c>
      <c r="CJ74" s="39">
        <v>40</v>
      </c>
      <c r="CK74" s="39">
        <v>20</v>
      </c>
      <c r="CL74" s="39">
        <v>616</v>
      </c>
      <c r="CM74" s="37" t="s">
        <v>272</v>
      </c>
      <c r="CN74" s="37" t="s">
        <v>380</v>
      </c>
      <c r="CO74" s="37" t="s">
        <v>330</v>
      </c>
      <c r="CP74" s="37" t="s">
        <v>1563</v>
      </c>
      <c r="CQ74" s="37" t="s">
        <v>330</v>
      </c>
      <c r="CR74" s="37" t="s">
        <v>330</v>
      </c>
      <c r="CS74" s="37" t="s">
        <v>572</v>
      </c>
      <c r="CT74" s="37" t="s">
        <v>462</v>
      </c>
      <c r="CU74" s="37" t="s">
        <v>281</v>
      </c>
      <c r="CV74" s="39">
        <v>4</v>
      </c>
      <c r="CW74" s="37" t="s">
        <v>282</v>
      </c>
      <c r="CX74" s="37" t="s">
        <v>411</v>
      </c>
      <c r="CY74" s="40">
        <v>37</v>
      </c>
      <c r="CZ74" s="41" t="s">
        <v>1466</v>
      </c>
      <c r="DA74" s="41" t="s">
        <v>287</v>
      </c>
      <c r="DB74" s="42">
        <v>1</v>
      </c>
      <c r="DC74" s="53"/>
      <c r="DD74" s="42">
        <v>3.85</v>
      </c>
      <c r="DE74" s="41" t="s">
        <v>336</v>
      </c>
      <c r="DF74" s="42">
        <v>0.05</v>
      </c>
      <c r="DG74" s="20">
        <v>4.9745991000000003E-2</v>
      </c>
      <c r="DH74" s="20">
        <v>4.9745991000000003E-2</v>
      </c>
      <c r="DI74" s="20"/>
      <c r="DJ74" s="20">
        <v>0.32257410629815603</v>
      </c>
      <c r="DK74" s="95">
        <v>120</v>
      </c>
      <c r="DL74" s="125" t="s">
        <v>1466</v>
      </c>
      <c r="DM74" s="125" t="s">
        <v>287</v>
      </c>
      <c r="DN74" s="95">
        <v>1</v>
      </c>
      <c r="DO74" s="64"/>
      <c r="DP74" s="95">
        <v>4.8</v>
      </c>
      <c r="DQ74" s="125" t="s">
        <v>287</v>
      </c>
      <c r="DR74" s="95">
        <v>2.8000000000000001E-2</v>
      </c>
      <c r="DS74" s="90">
        <v>2.8459736999999999E-2</v>
      </c>
      <c r="DT74" s="90">
        <v>2.8459736999999999E-2</v>
      </c>
      <c r="DU74" s="90"/>
      <c r="DV74" s="90">
        <v>0.2</v>
      </c>
      <c r="DW74" s="148"/>
      <c r="DX74" s="111" t="s">
        <v>1464</v>
      </c>
      <c r="DY74" s="29" t="s">
        <v>1564</v>
      </c>
      <c r="EA74" s="163">
        <f t="shared" si="5"/>
        <v>1</v>
      </c>
      <c r="EB74" s="163">
        <f t="shared" si="6"/>
        <v>1</v>
      </c>
      <c r="EC74" s="147">
        <f t="shared" si="7"/>
        <v>1</v>
      </c>
      <c r="ED74" s="172">
        <v>37</v>
      </c>
      <c r="EE74" s="172">
        <v>120</v>
      </c>
    </row>
    <row r="75" spans="1:135" ht="21" customHeight="1" x14ac:dyDescent="0.2">
      <c r="A75" s="14">
        <v>74</v>
      </c>
      <c r="B75" s="29" t="s">
        <v>1565</v>
      </c>
      <c r="C75" s="29" t="s">
        <v>1566</v>
      </c>
      <c r="D75" s="43" t="s">
        <v>1047</v>
      </c>
      <c r="E75" s="43">
        <v>94</v>
      </c>
      <c r="F75" s="43">
        <v>2</v>
      </c>
      <c r="G75" s="43" t="s">
        <v>1567</v>
      </c>
      <c r="H75" s="75"/>
      <c r="I75" s="75" t="s">
        <v>1568</v>
      </c>
      <c r="J75" s="44">
        <v>3</v>
      </c>
      <c r="K75" s="44"/>
      <c r="L75" s="44" t="s">
        <v>1569</v>
      </c>
      <c r="M75" s="44"/>
      <c r="N75" s="44"/>
      <c r="O75" s="44"/>
      <c r="P75" s="44"/>
      <c r="Q75" s="44"/>
      <c r="R75" s="44"/>
      <c r="S75" s="44"/>
      <c r="T75" s="44"/>
      <c r="U75" s="44"/>
      <c r="V75" s="44"/>
      <c r="W75" s="44"/>
      <c r="X75" s="44">
        <v>110</v>
      </c>
      <c r="Y75" s="44"/>
      <c r="Z75" s="44"/>
      <c r="AA75" s="44"/>
      <c r="AB75" s="44"/>
      <c r="AC75" s="44"/>
      <c r="AD75" s="44"/>
      <c r="AE75" s="44"/>
      <c r="AF75" s="44"/>
      <c r="AG75" s="44"/>
      <c r="AH75" s="44"/>
      <c r="AI75" s="44"/>
      <c r="AJ75" s="44"/>
      <c r="AK75" s="44"/>
      <c r="AL75" s="44"/>
      <c r="AM75" s="44"/>
      <c r="AN75" s="44"/>
      <c r="AO75" s="44"/>
      <c r="AP75" s="44">
        <v>0</v>
      </c>
      <c r="AQ75" s="44">
        <v>0</v>
      </c>
      <c r="AR75" s="44">
        <v>0</v>
      </c>
      <c r="AS75" s="44">
        <v>0</v>
      </c>
      <c r="AU75" s="79"/>
      <c r="AW75" s="30" t="s">
        <v>311</v>
      </c>
      <c r="AX75" s="30" t="s">
        <v>281</v>
      </c>
      <c r="AY75" s="30" t="s">
        <v>281</v>
      </c>
      <c r="AZ75" s="30">
        <v>181</v>
      </c>
      <c r="BA75" s="30" t="s">
        <v>281</v>
      </c>
      <c r="BD75" s="7" t="s">
        <v>1013</v>
      </c>
      <c r="BE75" s="7" t="s">
        <v>1013</v>
      </c>
      <c r="BF75" s="7" t="s">
        <v>281</v>
      </c>
      <c r="BG75" s="44" t="s">
        <v>281</v>
      </c>
      <c r="BI75" s="45"/>
      <c r="BJ75" s="45"/>
      <c r="BK75" s="45"/>
      <c r="BL75" s="45"/>
      <c r="BM75" s="45"/>
      <c r="BN75" s="45"/>
      <c r="BO75" s="45"/>
      <c r="CC75" s="45"/>
      <c r="CE75" s="67"/>
      <c r="CF75" s="67"/>
      <c r="CG75" s="67"/>
      <c r="CH75" s="67"/>
      <c r="CI75" s="67"/>
      <c r="CJ75" s="68"/>
      <c r="CK75" s="68"/>
      <c r="CL75" s="68"/>
      <c r="CM75" s="67"/>
      <c r="CN75" s="67"/>
      <c r="CO75" s="67"/>
      <c r="CP75" s="67"/>
      <c r="CQ75" s="67"/>
      <c r="CR75" s="67"/>
      <c r="CS75" s="67"/>
      <c r="CT75" s="67"/>
      <c r="CU75" s="67"/>
      <c r="CV75" s="68"/>
      <c r="CW75" s="67"/>
      <c r="CX75" s="67"/>
      <c r="CY75" s="40">
        <v>181</v>
      </c>
      <c r="CZ75" s="53"/>
      <c r="DA75" s="64"/>
      <c r="DB75" s="64"/>
      <c r="DC75" s="64"/>
      <c r="DD75" s="64"/>
      <c r="DE75" s="64"/>
      <c r="DF75" s="64"/>
      <c r="DG75" s="44" t="s">
        <v>512</v>
      </c>
      <c r="DH75" s="44" t="s">
        <v>512</v>
      </c>
      <c r="DI75" s="44"/>
      <c r="DJ75" s="44" t="s">
        <v>512</v>
      </c>
      <c r="DK75" s="95"/>
      <c r="DL75" s="125"/>
      <c r="DM75" s="64"/>
      <c r="DN75" s="64"/>
      <c r="DO75" s="64"/>
      <c r="DP75" s="64"/>
      <c r="DQ75" s="64"/>
      <c r="DR75" s="64"/>
      <c r="DS75" s="90"/>
      <c r="DT75" s="90"/>
      <c r="DU75" s="90"/>
      <c r="DV75" s="90"/>
      <c r="DW75" s="148"/>
      <c r="DX75" s="44"/>
      <c r="DY75" s="44"/>
      <c r="EC75" s="147"/>
      <c r="ED75" s="172"/>
      <c r="EE75" s="172"/>
    </row>
    <row r="76" spans="1:135" ht="21" customHeight="1" x14ac:dyDescent="0.2">
      <c r="A76" s="14">
        <v>75</v>
      </c>
      <c r="B76" s="29" t="s">
        <v>1570</v>
      </c>
      <c r="C76" s="29" t="s">
        <v>1571</v>
      </c>
      <c r="D76" s="43" t="s">
        <v>1047</v>
      </c>
      <c r="E76" s="43">
        <v>95</v>
      </c>
      <c r="F76" s="43">
        <v>2</v>
      </c>
      <c r="G76" s="43" t="s">
        <v>1572</v>
      </c>
      <c r="H76" s="75"/>
      <c r="I76" s="75" t="s">
        <v>1573</v>
      </c>
      <c r="J76" s="44">
        <v>5</v>
      </c>
      <c r="K76" s="44"/>
      <c r="L76" s="44" t="s">
        <v>1574</v>
      </c>
      <c r="M76" s="44"/>
      <c r="N76" s="44"/>
      <c r="O76" s="44"/>
      <c r="P76" s="44"/>
      <c r="Q76" s="44"/>
      <c r="R76" s="44"/>
      <c r="S76" s="44"/>
      <c r="T76" s="44"/>
      <c r="U76" s="44"/>
      <c r="V76" s="44"/>
      <c r="W76" s="44"/>
      <c r="X76" s="44">
        <v>107</v>
      </c>
      <c r="Y76" s="44"/>
      <c r="Z76" s="44"/>
      <c r="AA76" s="44"/>
      <c r="AB76" s="44"/>
      <c r="AC76" s="44"/>
      <c r="AD76" s="44"/>
      <c r="AE76" s="44"/>
      <c r="AF76" s="44"/>
      <c r="AG76" s="44"/>
      <c r="AH76" s="44"/>
      <c r="AI76" s="44"/>
      <c r="AJ76" s="44"/>
      <c r="AK76" s="44"/>
      <c r="AL76" s="44"/>
      <c r="AM76" s="44"/>
      <c r="AN76" s="44"/>
      <c r="AO76" s="44"/>
      <c r="AP76" s="44">
        <v>0</v>
      </c>
      <c r="AQ76" s="44">
        <v>0</v>
      </c>
      <c r="AR76" s="44">
        <v>0</v>
      </c>
      <c r="AS76" s="44">
        <v>0</v>
      </c>
      <c r="AU76" s="79"/>
      <c r="AW76" s="7" t="s">
        <v>311</v>
      </c>
      <c r="AX76" s="44">
        <v>1</v>
      </c>
      <c r="AY76" s="44" t="s">
        <v>1575</v>
      </c>
      <c r="AZ76" s="44" t="s">
        <v>1576</v>
      </c>
      <c r="BA76" s="44" t="s">
        <v>587</v>
      </c>
      <c r="BD76" s="111" t="s">
        <v>1577</v>
      </c>
      <c r="BE76" s="7" t="s">
        <v>1578</v>
      </c>
      <c r="BF76" s="7" t="s">
        <v>1579</v>
      </c>
      <c r="BG76" s="44" t="s">
        <v>1580</v>
      </c>
      <c r="BI76" s="45"/>
      <c r="BJ76" s="45"/>
      <c r="BK76" s="45"/>
      <c r="BL76" s="45"/>
      <c r="BM76" s="45"/>
      <c r="BN76" s="45"/>
      <c r="BO76" s="45"/>
      <c r="CC76" s="45"/>
      <c r="CE76" s="67"/>
      <c r="CF76" s="67"/>
      <c r="CG76" s="67"/>
      <c r="CH76" s="67"/>
      <c r="CI76" s="67"/>
      <c r="CJ76" s="68"/>
      <c r="CK76" s="68"/>
      <c r="CL76" s="68"/>
      <c r="CM76" s="67"/>
      <c r="CN76" s="67"/>
      <c r="CO76" s="67"/>
      <c r="CP76" s="67"/>
      <c r="CQ76" s="67"/>
      <c r="CR76" s="67"/>
      <c r="CS76" s="67"/>
      <c r="CT76" s="67"/>
      <c r="CU76" s="67"/>
      <c r="CV76" s="68"/>
      <c r="CW76" s="67"/>
      <c r="CX76" s="67"/>
      <c r="CY76" s="14">
        <v>42</v>
      </c>
      <c r="CZ76" s="41" t="s">
        <v>1362</v>
      </c>
      <c r="DA76" s="41" t="s">
        <v>287</v>
      </c>
      <c r="DB76" s="64"/>
      <c r="DC76" s="64"/>
      <c r="DD76" s="42">
        <v>0.12</v>
      </c>
      <c r="DE76" s="41" t="s">
        <v>336</v>
      </c>
      <c r="DF76" s="42">
        <v>0.05</v>
      </c>
      <c r="DG76" s="44" t="s">
        <v>512</v>
      </c>
      <c r="DH76" s="44" t="s">
        <v>512</v>
      </c>
      <c r="DI76" s="44"/>
      <c r="DJ76" s="44" t="s">
        <v>512</v>
      </c>
      <c r="DK76" s="95"/>
      <c r="DL76" s="125"/>
      <c r="DM76" s="64"/>
      <c r="DN76" s="64"/>
      <c r="DO76" s="64"/>
      <c r="DP76" s="64"/>
      <c r="DQ76" s="64"/>
      <c r="DR76" s="64"/>
      <c r="DS76" s="90"/>
      <c r="DT76" s="90"/>
      <c r="DU76" s="90"/>
      <c r="DV76" s="90"/>
      <c r="DW76" s="148"/>
      <c r="DX76" s="44"/>
      <c r="DY76" s="44"/>
      <c r="EC76" s="147"/>
      <c r="ED76" s="172"/>
      <c r="EE76" s="172"/>
    </row>
    <row r="77" spans="1:135" ht="21" customHeight="1" x14ac:dyDescent="0.2">
      <c r="A77" s="14">
        <v>76</v>
      </c>
      <c r="B77" s="29" t="s">
        <v>1581</v>
      </c>
      <c r="C77" s="29" t="s">
        <v>1582</v>
      </c>
      <c r="D77" s="43" t="s">
        <v>1047</v>
      </c>
      <c r="E77" s="43">
        <v>94</v>
      </c>
      <c r="F77" s="43">
        <v>3</v>
      </c>
      <c r="G77" s="43" t="s">
        <v>1583</v>
      </c>
      <c r="H77" s="75"/>
      <c r="I77" s="75" t="s">
        <v>1584</v>
      </c>
      <c r="J77" s="44">
        <v>5</v>
      </c>
      <c r="K77" s="44"/>
      <c r="L77" s="44" t="s">
        <v>1585</v>
      </c>
      <c r="N77" s="44"/>
      <c r="O77" s="44"/>
      <c r="P77" s="44"/>
      <c r="Q77" s="44"/>
      <c r="R77" s="44"/>
      <c r="S77" s="44"/>
      <c r="T77" s="44"/>
      <c r="U77" s="44"/>
      <c r="V77" s="44"/>
      <c r="W77" s="44"/>
      <c r="X77" s="44">
        <v>76</v>
      </c>
      <c r="Y77" s="44"/>
      <c r="Z77" s="44"/>
      <c r="AA77" s="44"/>
      <c r="AB77" s="44"/>
      <c r="AC77" s="44"/>
      <c r="AD77" s="44"/>
      <c r="AE77" s="44"/>
      <c r="AF77" s="44"/>
      <c r="AG77" s="44"/>
      <c r="AH77" s="44"/>
      <c r="AI77" s="44"/>
      <c r="AJ77" s="44"/>
      <c r="AK77" s="44"/>
      <c r="AL77" s="44"/>
      <c r="AM77" s="44"/>
      <c r="AN77" s="44"/>
      <c r="AO77" s="44"/>
      <c r="AP77" s="44">
        <v>0</v>
      </c>
      <c r="AQ77" s="44">
        <v>0</v>
      </c>
      <c r="AR77" s="44">
        <v>0</v>
      </c>
      <c r="AS77" s="44">
        <v>0</v>
      </c>
      <c r="AU77" s="79"/>
      <c r="AW77" s="7" t="s">
        <v>311</v>
      </c>
      <c r="AX77" s="44">
        <v>2</v>
      </c>
      <c r="AY77" s="44" t="s">
        <v>1586</v>
      </c>
      <c r="AZ77" s="44">
        <v>196</v>
      </c>
      <c r="BA77" s="44" t="s">
        <v>527</v>
      </c>
      <c r="BD77" s="7" t="s">
        <v>452</v>
      </c>
      <c r="BE77" s="7" t="s">
        <v>314</v>
      </c>
      <c r="BF77" s="7" t="s">
        <v>1587</v>
      </c>
      <c r="BG77" s="45"/>
      <c r="BI77" s="45"/>
      <c r="BJ77" s="45"/>
      <c r="BK77" s="45"/>
      <c r="BL77" s="45"/>
      <c r="BM77" s="45"/>
      <c r="BN77" s="45"/>
      <c r="BO77" s="45"/>
      <c r="CC77" s="45"/>
      <c r="CE77" s="67"/>
      <c r="CF77" s="67"/>
      <c r="CG77" s="67"/>
      <c r="CH77" s="67"/>
      <c r="CI77" s="67"/>
      <c r="CJ77" s="68"/>
      <c r="CK77" s="68"/>
      <c r="CL77" s="68"/>
      <c r="CM77" s="67"/>
      <c r="CN77" s="67"/>
      <c r="CO77" s="67"/>
      <c r="CP77" s="67"/>
      <c r="CQ77" s="67"/>
      <c r="CR77" s="67"/>
      <c r="CS77" s="67"/>
      <c r="CT77" s="67"/>
      <c r="CU77" s="67"/>
      <c r="CV77" s="68"/>
      <c r="CW77" s="67"/>
      <c r="CX77" s="67"/>
      <c r="CY77" s="14">
        <v>196</v>
      </c>
      <c r="CZ77" s="41" t="s">
        <v>464</v>
      </c>
      <c r="DA77" s="41" t="s">
        <v>287</v>
      </c>
      <c r="DB77" s="42">
        <v>1</v>
      </c>
      <c r="DC77" s="42">
        <v>195</v>
      </c>
      <c r="DD77" s="42">
        <v>4.6399999999999997</v>
      </c>
      <c r="DE77" s="41" t="s">
        <v>336</v>
      </c>
      <c r="DF77" s="42">
        <v>0.01</v>
      </c>
      <c r="DG77" s="104">
        <v>6.3799999999999999E-6</v>
      </c>
      <c r="DH77" s="104">
        <v>6.3799999999999999E-6</v>
      </c>
      <c r="DI77" s="44"/>
      <c r="DJ77" s="44">
        <v>0.31532568202390798</v>
      </c>
      <c r="DK77" s="95"/>
      <c r="DL77" s="125"/>
      <c r="DM77" s="64"/>
      <c r="DN77" s="64"/>
      <c r="DO77" s="64"/>
      <c r="DP77" s="64"/>
      <c r="DQ77" s="64"/>
      <c r="DR77" s="64"/>
      <c r="DS77" s="90"/>
      <c r="DT77" s="90"/>
      <c r="DU77" s="90"/>
      <c r="DV77" s="90"/>
      <c r="DW77" s="148"/>
      <c r="DX77" s="44"/>
      <c r="DY77" s="44"/>
      <c r="EC77" s="147"/>
      <c r="ED77" s="172"/>
      <c r="EE77" s="172"/>
    </row>
    <row r="78" spans="1:135" ht="21" customHeight="1" x14ac:dyDescent="0.2">
      <c r="A78" s="14">
        <v>77</v>
      </c>
      <c r="B78" s="15" t="s">
        <v>1588</v>
      </c>
      <c r="C78" s="15" t="s">
        <v>1589</v>
      </c>
      <c r="D78" s="16" t="s">
        <v>1047</v>
      </c>
      <c r="E78" s="16">
        <v>94</v>
      </c>
      <c r="F78" s="16">
        <v>2</v>
      </c>
      <c r="G78" s="16" t="s">
        <v>1590</v>
      </c>
      <c r="H78" s="71" t="s">
        <v>1591</v>
      </c>
      <c r="I78" s="72" t="s">
        <v>1592</v>
      </c>
      <c r="J78" s="20">
        <v>2</v>
      </c>
      <c r="K78" s="20">
        <v>1</v>
      </c>
      <c r="L78" s="20" t="s">
        <v>1593</v>
      </c>
      <c r="M78" s="21">
        <v>283</v>
      </c>
      <c r="N78" s="20" t="s">
        <v>1406</v>
      </c>
      <c r="O78" s="20" t="s">
        <v>1594</v>
      </c>
      <c r="P78" s="21">
        <v>4272</v>
      </c>
      <c r="Q78" s="20" t="s">
        <v>1406</v>
      </c>
      <c r="R78" s="20" t="s">
        <v>1595</v>
      </c>
      <c r="S78" s="21">
        <v>0</v>
      </c>
      <c r="T78" s="20" t="s">
        <v>1133</v>
      </c>
      <c r="U78" s="30" t="s">
        <v>1596</v>
      </c>
      <c r="V78" s="30">
        <v>536</v>
      </c>
      <c r="W78" s="20" t="s">
        <v>1597</v>
      </c>
      <c r="X78" s="20">
        <v>124</v>
      </c>
      <c r="Y78" s="88">
        <v>4.71</v>
      </c>
      <c r="Z78" s="88">
        <v>4.71</v>
      </c>
      <c r="AA78" s="88">
        <v>3.07</v>
      </c>
      <c r="AB78" s="88">
        <v>3.07</v>
      </c>
      <c r="AC78" s="23">
        <v>4</v>
      </c>
      <c r="AD78" s="23" t="s">
        <v>411</v>
      </c>
      <c r="AE78" s="23">
        <v>1</v>
      </c>
      <c r="AF78" s="25" t="s">
        <v>199</v>
      </c>
      <c r="AG78" s="25" t="s">
        <v>359</v>
      </c>
      <c r="AH78" s="25" t="s">
        <v>206</v>
      </c>
      <c r="AI78" s="25" t="s">
        <v>309</v>
      </c>
      <c r="AJ78" s="16">
        <v>4.33</v>
      </c>
      <c r="AK78" s="16">
        <v>4.67</v>
      </c>
      <c r="AL78" s="23">
        <v>3</v>
      </c>
      <c r="AM78" s="23">
        <v>3</v>
      </c>
      <c r="AN78" s="23">
        <v>0</v>
      </c>
      <c r="AO78" s="20"/>
      <c r="AP78" s="20">
        <v>0</v>
      </c>
      <c r="AQ78" s="20">
        <v>1</v>
      </c>
      <c r="AR78" s="20">
        <v>1</v>
      </c>
      <c r="AS78" s="20">
        <v>0</v>
      </c>
      <c r="AT78" s="15" t="s">
        <v>223</v>
      </c>
      <c r="AU78" s="27">
        <v>41828</v>
      </c>
      <c r="AV78" s="47">
        <v>42066</v>
      </c>
      <c r="AW78" s="15" t="s">
        <v>311</v>
      </c>
      <c r="AX78" s="16">
        <v>4</v>
      </c>
      <c r="AY78" s="16" t="s">
        <v>1598</v>
      </c>
      <c r="AZ78" s="16">
        <v>246</v>
      </c>
      <c r="BA78" s="16" t="s">
        <v>527</v>
      </c>
      <c r="BB78" s="16"/>
      <c r="BC78" s="16"/>
      <c r="BD78" s="49" t="s">
        <v>291</v>
      </c>
      <c r="BE78" s="49" t="s">
        <v>235</v>
      </c>
      <c r="BF78" s="15" t="s">
        <v>1599</v>
      </c>
      <c r="BG78" s="16" t="s">
        <v>1600</v>
      </c>
      <c r="BH78" s="62"/>
      <c r="BI78" s="16">
        <v>184</v>
      </c>
      <c r="BJ78" s="16">
        <v>245</v>
      </c>
      <c r="BK78" s="16">
        <v>303</v>
      </c>
      <c r="BL78" s="16" t="s">
        <v>240</v>
      </c>
      <c r="BM78" s="16">
        <v>246</v>
      </c>
      <c r="BN78" s="16">
        <v>0.9</v>
      </c>
      <c r="BO78" s="16">
        <v>1</v>
      </c>
      <c r="BP78" s="15" t="s">
        <v>317</v>
      </c>
      <c r="BQ78" s="15" t="s">
        <v>1601</v>
      </c>
      <c r="BR78" s="16">
        <v>768703</v>
      </c>
      <c r="BS78" s="108">
        <v>0.75800000000000001</v>
      </c>
      <c r="BT78" s="16" t="s">
        <v>375</v>
      </c>
      <c r="BU78" s="35"/>
      <c r="BV78" s="114" t="s">
        <v>1602</v>
      </c>
      <c r="BW78" s="49" t="s">
        <v>235</v>
      </c>
      <c r="BX78" s="16" t="s">
        <v>245</v>
      </c>
      <c r="BY78" s="16">
        <v>0.99</v>
      </c>
      <c r="BZ78" s="115" t="s">
        <v>1603</v>
      </c>
      <c r="CA78" s="35"/>
      <c r="CB78" s="15" t="s">
        <v>1604</v>
      </c>
      <c r="CC78" s="20">
        <v>1</v>
      </c>
      <c r="CD78" s="35"/>
      <c r="CE78" s="116" t="s">
        <v>262</v>
      </c>
      <c r="CF78" s="38">
        <v>2002</v>
      </c>
      <c r="CG78" s="116" t="s">
        <v>1605</v>
      </c>
      <c r="CH78" s="116" t="s">
        <v>326</v>
      </c>
      <c r="CI78" s="69"/>
      <c r="CJ78" s="68"/>
      <c r="CK78" s="68"/>
      <c r="CL78" s="30">
        <v>536</v>
      </c>
      <c r="CM78" s="37" t="s">
        <v>272</v>
      </c>
      <c r="CN78" s="37" t="s">
        <v>1606</v>
      </c>
      <c r="CO78" s="116" t="s">
        <v>274</v>
      </c>
      <c r="CP78" s="116" t="s">
        <v>1607</v>
      </c>
      <c r="CQ78" s="116" t="s">
        <v>382</v>
      </c>
      <c r="CR78" s="116" t="s">
        <v>382</v>
      </c>
      <c r="CS78" s="116" t="s">
        <v>572</v>
      </c>
      <c r="CT78" s="116" t="s">
        <v>334</v>
      </c>
      <c r="CU78" s="37" t="s">
        <v>281</v>
      </c>
      <c r="CV78" s="39">
        <v>1</v>
      </c>
      <c r="CW78" s="116" t="s">
        <v>282</v>
      </c>
      <c r="CX78" s="116" t="s">
        <v>198</v>
      </c>
      <c r="CY78" s="14">
        <v>246</v>
      </c>
      <c r="CZ78" s="41" t="s">
        <v>284</v>
      </c>
      <c r="DA78" s="41" t="s">
        <v>287</v>
      </c>
      <c r="DB78" s="42">
        <v>1</v>
      </c>
      <c r="DC78" s="42">
        <v>242</v>
      </c>
      <c r="DD78" s="42">
        <v>10.47</v>
      </c>
      <c r="DE78" s="41" t="s">
        <v>336</v>
      </c>
      <c r="DF78" s="42">
        <v>0.01</v>
      </c>
      <c r="DG78" s="20">
        <v>1.382678E-3</v>
      </c>
      <c r="DH78" s="20">
        <v>1.382678E-3</v>
      </c>
      <c r="DI78" s="20"/>
      <c r="DJ78" s="20">
        <v>0.20364251446071999</v>
      </c>
      <c r="DK78" s="95">
        <v>768703</v>
      </c>
      <c r="DL78" s="125" t="s">
        <v>1123</v>
      </c>
      <c r="DM78" s="64" t="s">
        <v>287</v>
      </c>
      <c r="DO78" s="64"/>
      <c r="DP78" s="64">
        <v>0.46949999999999997</v>
      </c>
      <c r="DQ78" s="64" t="s">
        <v>287</v>
      </c>
      <c r="DR78" s="64">
        <v>0.75800000000000001</v>
      </c>
      <c r="DS78" s="90"/>
      <c r="DT78" s="64">
        <v>0.75800000000000001</v>
      </c>
      <c r="DU78" s="90"/>
      <c r="DV78" s="157"/>
      <c r="DW78" s="148"/>
      <c r="DX78" s="15" t="s">
        <v>291</v>
      </c>
      <c r="DY78" s="15" t="s">
        <v>1608</v>
      </c>
      <c r="EA78" s="163">
        <f t="shared" si="5"/>
        <v>1</v>
      </c>
      <c r="EB78" s="163">
        <f t="shared" si="6"/>
        <v>0</v>
      </c>
      <c r="EC78" s="171"/>
      <c r="ED78" s="172">
        <f t="shared" si="8"/>
        <v>242</v>
      </c>
      <c r="EE78" s="175"/>
    </row>
    <row r="79" spans="1:135" ht="21" customHeight="1" x14ac:dyDescent="0.2">
      <c r="A79" s="14">
        <v>78</v>
      </c>
      <c r="B79" s="29" t="s">
        <v>1609</v>
      </c>
      <c r="C79" s="29" t="s">
        <v>1610</v>
      </c>
      <c r="D79" s="43" t="s">
        <v>1047</v>
      </c>
      <c r="E79" s="43">
        <v>94</v>
      </c>
      <c r="F79" s="43">
        <v>3</v>
      </c>
      <c r="G79" s="43" t="s">
        <v>1611</v>
      </c>
      <c r="H79" s="75"/>
      <c r="I79" s="75" t="s">
        <v>1612</v>
      </c>
      <c r="J79" s="44">
        <v>3</v>
      </c>
      <c r="K79" s="44"/>
      <c r="L79" s="44" t="s">
        <v>1613</v>
      </c>
      <c r="M79" s="44"/>
      <c r="N79" s="44"/>
      <c r="O79" s="44"/>
      <c r="P79" s="44"/>
      <c r="Q79" s="44"/>
      <c r="R79" s="44"/>
      <c r="S79" s="44"/>
      <c r="T79" s="44"/>
      <c r="U79" s="44"/>
      <c r="V79" s="44"/>
      <c r="W79" s="44"/>
      <c r="X79" s="44">
        <v>99</v>
      </c>
      <c r="Y79" s="44"/>
      <c r="Z79" s="44"/>
      <c r="AA79" s="44"/>
      <c r="AB79" s="44"/>
      <c r="AC79" s="44"/>
      <c r="AD79" s="44"/>
      <c r="AE79" s="44"/>
      <c r="AF79" s="44"/>
      <c r="AG79" s="44"/>
      <c r="AH79" s="44"/>
      <c r="AI79" s="44"/>
      <c r="AJ79" s="44"/>
      <c r="AK79" s="44"/>
      <c r="AL79" s="44"/>
      <c r="AM79" s="44"/>
      <c r="AN79" s="44"/>
      <c r="AO79" s="44"/>
      <c r="AP79" s="44">
        <v>0</v>
      </c>
      <c r="AQ79" s="44">
        <v>2</v>
      </c>
      <c r="AR79" s="44">
        <v>0</v>
      </c>
      <c r="AS79" s="44">
        <v>0</v>
      </c>
      <c r="AT79" s="29"/>
      <c r="AU79" s="76"/>
      <c r="AV79" s="117"/>
      <c r="AW79" s="29" t="s">
        <v>311</v>
      </c>
      <c r="AX79" s="30">
        <v>1</v>
      </c>
      <c r="AY79" s="30" t="s">
        <v>1614</v>
      </c>
      <c r="AZ79" s="30">
        <v>50</v>
      </c>
      <c r="BA79" s="30" t="s">
        <v>527</v>
      </c>
      <c r="BB79" s="30"/>
      <c r="BC79" s="30" t="s">
        <v>1615</v>
      </c>
      <c r="BD79" s="29" t="s">
        <v>1616</v>
      </c>
      <c r="BE79" s="29" t="s">
        <v>314</v>
      </c>
      <c r="BF79" s="29" t="s">
        <v>1617</v>
      </c>
      <c r="BG79" s="33"/>
      <c r="BH79" s="33"/>
      <c r="BI79" s="30">
        <v>42</v>
      </c>
      <c r="BJ79" s="30">
        <v>56</v>
      </c>
      <c r="BK79" s="30">
        <v>68</v>
      </c>
      <c r="BL79" s="33"/>
      <c r="BM79" s="30"/>
      <c r="BN79" s="30"/>
      <c r="BO79" s="33"/>
      <c r="BP79" s="117"/>
      <c r="BQ79" s="117"/>
      <c r="BR79" s="117"/>
      <c r="BS79" s="117"/>
      <c r="BT79" s="117"/>
      <c r="BU79" s="117"/>
      <c r="BV79" s="117"/>
      <c r="BW79" s="117"/>
      <c r="BX79" s="117"/>
      <c r="BY79" s="117"/>
      <c r="BZ79" s="117"/>
      <c r="CA79" s="117"/>
      <c r="CB79" s="29"/>
      <c r="CC79" s="30"/>
      <c r="CD79" s="29"/>
      <c r="CE79" s="118"/>
      <c r="CF79" s="118"/>
      <c r="CG79" s="118"/>
      <c r="CH79" s="118"/>
      <c r="CI79" s="118"/>
      <c r="CJ79" s="40"/>
      <c r="CK79" s="40"/>
      <c r="CL79" s="40"/>
      <c r="CM79" s="118"/>
      <c r="CN79" s="118"/>
      <c r="CO79" s="118"/>
      <c r="CP79" s="118"/>
      <c r="CQ79" s="118"/>
      <c r="CR79" s="118"/>
      <c r="CS79" s="118"/>
      <c r="CT79" s="118"/>
      <c r="CU79" s="118"/>
      <c r="CV79" s="40"/>
      <c r="CW79" s="118"/>
      <c r="CX79" s="118"/>
      <c r="CY79" s="40">
        <v>50</v>
      </c>
      <c r="CZ79" s="53"/>
      <c r="DA79" s="41" t="s">
        <v>287</v>
      </c>
      <c r="DB79" s="64"/>
      <c r="DC79" s="64"/>
      <c r="DD79" s="42">
        <v>0.24</v>
      </c>
      <c r="DE79" s="41" t="s">
        <v>336</v>
      </c>
      <c r="DF79" s="42">
        <v>0.01</v>
      </c>
      <c r="DG79" s="44" t="s">
        <v>512</v>
      </c>
      <c r="DH79" s="44" t="s">
        <v>512</v>
      </c>
      <c r="DI79" s="44"/>
      <c r="DJ79" s="44" t="s">
        <v>512</v>
      </c>
      <c r="DK79" s="95"/>
      <c r="DL79" s="125"/>
      <c r="DM79" s="64"/>
      <c r="DN79" s="64"/>
      <c r="DO79" s="64"/>
      <c r="DP79" s="64"/>
      <c r="DQ79" s="64"/>
      <c r="DR79" s="64"/>
      <c r="DS79" s="90"/>
      <c r="DT79" s="90"/>
      <c r="DU79" s="90"/>
      <c r="DV79" s="90"/>
      <c r="DW79" s="148"/>
      <c r="DX79" s="44"/>
      <c r="DY79" s="44"/>
      <c r="EC79" s="147"/>
      <c r="ED79" s="172"/>
      <c r="EE79" s="172"/>
    </row>
    <row r="80" spans="1:135" ht="21" customHeight="1" x14ac:dyDescent="0.2">
      <c r="A80" s="14">
        <v>79</v>
      </c>
      <c r="B80" s="15" t="s">
        <v>1618</v>
      </c>
      <c r="C80" s="15" t="s">
        <v>1619</v>
      </c>
      <c r="D80" s="16" t="s">
        <v>1047</v>
      </c>
      <c r="E80" s="16">
        <v>94</v>
      </c>
      <c r="F80" s="16">
        <v>1</v>
      </c>
      <c r="G80" s="16" t="s">
        <v>1620</v>
      </c>
      <c r="H80" s="71" t="s">
        <v>1621</v>
      </c>
      <c r="I80" s="72" t="s">
        <v>1622</v>
      </c>
      <c r="J80" s="20">
        <v>4</v>
      </c>
      <c r="K80" s="20">
        <v>1</v>
      </c>
      <c r="L80" s="61" t="s">
        <v>1623</v>
      </c>
      <c r="M80" s="21">
        <v>1549</v>
      </c>
      <c r="N80" s="20" t="s">
        <v>1624</v>
      </c>
      <c r="O80" s="61" t="s">
        <v>1623</v>
      </c>
      <c r="P80" s="21">
        <v>1549</v>
      </c>
      <c r="Q80" s="20" t="s">
        <v>1624</v>
      </c>
      <c r="R80" s="20" t="s">
        <v>1625</v>
      </c>
      <c r="S80" s="21">
        <v>293</v>
      </c>
      <c r="T80" s="20" t="s">
        <v>1626</v>
      </c>
      <c r="U80" s="20" t="s">
        <v>1625</v>
      </c>
      <c r="V80" s="21">
        <v>293</v>
      </c>
      <c r="W80" s="20" t="s">
        <v>1626</v>
      </c>
      <c r="X80" s="20">
        <v>11</v>
      </c>
      <c r="Y80" s="88">
        <v>2.2999999999999998</v>
      </c>
      <c r="Z80" s="88">
        <v>2.2999999999999998</v>
      </c>
      <c r="AA80" s="88">
        <v>2.37</v>
      </c>
      <c r="AB80" s="88">
        <v>2.37</v>
      </c>
      <c r="AC80" s="23">
        <v>1</v>
      </c>
      <c r="AD80" s="23" t="s">
        <v>411</v>
      </c>
      <c r="AE80" s="23">
        <v>1</v>
      </c>
      <c r="AF80" s="25" t="s">
        <v>199</v>
      </c>
      <c r="AG80" s="25" t="s">
        <v>203</v>
      </c>
      <c r="AH80" s="25" t="s">
        <v>206</v>
      </c>
      <c r="AI80" s="25" t="s">
        <v>606</v>
      </c>
      <c r="AJ80" s="74">
        <v>3.4</v>
      </c>
      <c r="AK80" s="74">
        <v>2.2000000000000002</v>
      </c>
      <c r="AL80" s="23">
        <v>0</v>
      </c>
      <c r="AM80" s="23"/>
      <c r="AN80" s="23">
        <v>0</v>
      </c>
      <c r="AO80" s="20"/>
      <c r="AP80" s="20">
        <v>0</v>
      </c>
      <c r="AQ80" s="20">
        <v>2</v>
      </c>
      <c r="AR80" s="20">
        <v>0</v>
      </c>
      <c r="AS80" s="20">
        <v>0</v>
      </c>
      <c r="AT80" s="15" t="s">
        <v>1226</v>
      </c>
      <c r="AU80" s="27">
        <v>41143</v>
      </c>
      <c r="AV80" s="62"/>
      <c r="AW80" s="15" t="s">
        <v>223</v>
      </c>
      <c r="AX80" s="16">
        <v>1</v>
      </c>
      <c r="AY80" s="16" t="s">
        <v>1627</v>
      </c>
      <c r="AZ80" s="16">
        <v>63</v>
      </c>
      <c r="BA80" s="16">
        <v>4.1300000000000003E-2</v>
      </c>
      <c r="BB80" s="62"/>
      <c r="BC80" s="62"/>
      <c r="BD80" s="15" t="s">
        <v>1628</v>
      </c>
      <c r="BE80" s="15" t="s">
        <v>235</v>
      </c>
      <c r="BF80" s="15" t="s">
        <v>1629</v>
      </c>
      <c r="BG80" s="16" t="s">
        <v>1630</v>
      </c>
      <c r="BH80" s="62"/>
      <c r="BI80" s="16">
        <v>28</v>
      </c>
      <c r="BJ80" s="16">
        <v>35</v>
      </c>
      <c r="BK80" s="16">
        <v>41</v>
      </c>
      <c r="BL80" s="62"/>
      <c r="BM80" s="16">
        <v>188</v>
      </c>
      <c r="BN80" s="16">
        <v>0.99</v>
      </c>
      <c r="BO80" s="62"/>
      <c r="BP80" s="35"/>
      <c r="BQ80" s="35"/>
      <c r="BR80" s="35"/>
      <c r="BS80" s="35"/>
      <c r="BT80" s="35"/>
      <c r="BU80" s="35"/>
      <c r="BV80" s="35"/>
      <c r="BW80" s="35"/>
      <c r="BX80" s="35"/>
      <c r="BY80" s="35"/>
      <c r="BZ80" s="35"/>
      <c r="CA80" s="35"/>
      <c r="CB80" s="35"/>
      <c r="CC80" s="16">
        <v>0</v>
      </c>
      <c r="CD80" s="35"/>
      <c r="CE80" s="69"/>
      <c r="CF80" s="69"/>
      <c r="CG80" s="69"/>
      <c r="CH80" s="69"/>
      <c r="CI80" s="69"/>
      <c r="CJ80" s="68"/>
      <c r="CK80" s="68"/>
      <c r="CL80" s="68"/>
      <c r="CM80" s="69"/>
      <c r="CN80" s="69"/>
      <c r="CO80" s="69"/>
      <c r="CP80" s="69"/>
      <c r="CQ80" s="69"/>
      <c r="CR80" s="69"/>
      <c r="CS80" s="69"/>
      <c r="CT80" s="69"/>
      <c r="CU80" s="69"/>
      <c r="CV80" s="68"/>
      <c r="CW80" s="69"/>
      <c r="CX80" s="69"/>
      <c r="CY80" s="14">
        <v>63</v>
      </c>
      <c r="CZ80" s="41" t="s">
        <v>284</v>
      </c>
      <c r="DA80" s="41" t="s">
        <v>287</v>
      </c>
      <c r="DB80" s="42">
        <v>1</v>
      </c>
      <c r="DC80" s="42">
        <v>61</v>
      </c>
      <c r="DD80" s="42">
        <v>4.34</v>
      </c>
      <c r="DE80" s="41" t="s">
        <v>287</v>
      </c>
      <c r="DF80" s="42">
        <v>4.1300000000000003E-2</v>
      </c>
      <c r="DG80" s="96">
        <v>4.1425180999999998E-2</v>
      </c>
      <c r="DH80" s="96">
        <v>4.1425180999999998E-2</v>
      </c>
      <c r="DI80" s="96"/>
      <c r="DJ80" s="96">
        <v>0.25772425903379897</v>
      </c>
      <c r="DK80" s="95"/>
      <c r="DL80" s="125"/>
      <c r="DM80" s="64"/>
      <c r="DN80" s="64"/>
      <c r="DO80" s="64"/>
      <c r="DP80" s="64"/>
      <c r="DQ80" s="64"/>
      <c r="DR80" s="64"/>
      <c r="DS80" s="96"/>
      <c r="DT80" s="96"/>
      <c r="DU80" s="96"/>
      <c r="DV80" s="96"/>
      <c r="DW80" s="150"/>
      <c r="DX80" s="96"/>
      <c r="DY80" s="96"/>
      <c r="EC80" s="147"/>
      <c r="ED80" s="172"/>
      <c r="EE80" s="172"/>
    </row>
    <row r="81" spans="1:135" ht="21" customHeight="1" x14ac:dyDescent="0.2">
      <c r="A81" s="14">
        <v>80</v>
      </c>
      <c r="B81" s="15" t="s">
        <v>1631</v>
      </c>
      <c r="C81" s="15" t="s">
        <v>1632</v>
      </c>
      <c r="D81" s="16" t="s">
        <v>1047</v>
      </c>
      <c r="E81" s="16">
        <v>94</v>
      </c>
      <c r="F81" s="16">
        <v>3</v>
      </c>
      <c r="G81" s="16" t="s">
        <v>1633</v>
      </c>
      <c r="H81" s="71" t="s">
        <v>1634</v>
      </c>
      <c r="I81" s="72" t="s">
        <v>1635</v>
      </c>
      <c r="J81" s="20">
        <v>3</v>
      </c>
      <c r="K81" s="20">
        <v>2</v>
      </c>
      <c r="L81" s="20" t="s">
        <v>1636</v>
      </c>
      <c r="M81" s="21">
        <v>879</v>
      </c>
      <c r="N81" s="20" t="s">
        <v>1406</v>
      </c>
      <c r="O81" s="20" t="s">
        <v>1637</v>
      </c>
      <c r="P81" s="21">
        <v>23373</v>
      </c>
      <c r="Q81" s="20" t="s">
        <v>1257</v>
      </c>
      <c r="R81" s="20" t="s">
        <v>1638</v>
      </c>
      <c r="S81" s="44">
        <v>633</v>
      </c>
      <c r="T81" s="20" t="s">
        <v>1639</v>
      </c>
      <c r="U81" s="20" t="s">
        <v>1638</v>
      </c>
      <c r="V81" s="44">
        <v>633</v>
      </c>
      <c r="W81" s="20" t="s">
        <v>1639</v>
      </c>
      <c r="X81" s="20">
        <v>27</v>
      </c>
      <c r="Y81" s="88">
        <v>4.71</v>
      </c>
      <c r="Z81" s="88">
        <v>5.19</v>
      </c>
      <c r="AA81" s="88">
        <v>2.5</v>
      </c>
      <c r="AB81" s="88">
        <v>2.5</v>
      </c>
      <c r="AC81" s="23">
        <v>5</v>
      </c>
      <c r="AD81" s="23" t="s">
        <v>411</v>
      </c>
      <c r="AE81" s="23">
        <v>1</v>
      </c>
      <c r="AF81" s="25" t="s">
        <v>199</v>
      </c>
      <c r="AG81" s="25" t="s">
        <v>203</v>
      </c>
      <c r="AH81" s="25" t="s">
        <v>360</v>
      </c>
      <c r="AI81" s="25" t="s">
        <v>309</v>
      </c>
      <c r="AJ81" s="16">
        <v>3.5</v>
      </c>
      <c r="AK81" s="16">
        <v>3</v>
      </c>
      <c r="AL81" s="23">
        <v>3</v>
      </c>
      <c r="AM81" s="23">
        <v>3</v>
      </c>
      <c r="AN81" s="23">
        <v>0</v>
      </c>
      <c r="AO81" s="20"/>
      <c r="AP81" s="20">
        <v>0</v>
      </c>
      <c r="AQ81" s="20">
        <v>1</v>
      </c>
      <c r="AR81" s="20">
        <v>1</v>
      </c>
      <c r="AS81" s="20">
        <v>0</v>
      </c>
      <c r="AT81" s="15" t="s">
        <v>1640</v>
      </c>
      <c r="AU81" s="27">
        <v>40909</v>
      </c>
      <c r="AV81" s="47">
        <v>41548</v>
      </c>
      <c r="AW81" s="29" t="s">
        <v>1640</v>
      </c>
      <c r="AX81" s="30">
        <v>5</v>
      </c>
      <c r="AY81" s="30" t="s">
        <v>1641</v>
      </c>
      <c r="AZ81" s="30">
        <v>46</v>
      </c>
      <c r="BA81" s="30" t="s">
        <v>587</v>
      </c>
      <c r="BB81" s="33"/>
      <c r="BC81" s="33"/>
      <c r="BD81" s="32" t="s">
        <v>291</v>
      </c>
      <c r="BE81" s="32" t="s">
        <v>314</v>
      </c>
      <c r="BF81" s="29" t="s">
        <v>1642</v>
      </c>
      <c r="BG81" s="30" t="s">
        <v>1643</v>
      </c>
      <c r="BH81" s="33"/>
      <c r="BI81" s="30">
        <v>63</v>
      </c>
      <c r="BJ81" s="30">
        <v>69</v>
      </c>
      <c r="BK81" s="30">
        <v>90</v>
      </c>
      <c r="BL81" s="30" t="s">
        <v>240</v>
      </c>
      <c r="BM81" s="30">
        <v>63</v>
      </c>
      <c r="BN81" s="30">
        <v>0.8</v>
      </c>
      <c r="BO81" s="30">
        <v>1</v>
      </c>
      <c r="BP81" s="29" t="s">
        <v>1644</v>
      </c>
      <c r="BQ81" s="29" t="s">
        <v>1645</v>
      </c>
      <c r="BR81" s="30">
        <v>70</v>
      </c>
      <c r="BS81" s="30">
        <v>0.19</v>
      </c>
      <c r="BT81" s="30" t="s">
        <v>244</v>
      </c>
      <c r="BU81" s="33"/>
      <c r="BV81" s="32" t="s">
        <v>291</v>
      </c>
      <c r="BW81" s="32" t="s">
        <v>314</v>
      </c>
      <c r="BX81" s="30" t="s">
        <v>245</v>
      </c>
      <c r="BY81" s="30">
        <v>0.84</v>
      </c>
      <c r="BZ81" s="30" t="s">
        <v>1646</v>
      </c>
      <c r="CA81" s="29" t="s">
        <v>1647</v>
      </c>
      <c r="CB81" s="29" t="s">
        <v>1648</v>
      </c>
      <c r="CC81" s="20">
        <v>1</v>
      </c>
      <c r="CD81" s="46" t="s">
        <v>1649</v>
      </c>
      <c r="CE81" s="37" t="s">
        <v>262</v>
      </c>
      <c r="CF81" s="38">
        <v>2006</v>
      </c>
      <c r="CG81" s="37" t="s">
        <v>266</v>
      </c>
      <c r="CH81" s="37" t="s">
        <v>269</v>
      </c>
      <c r="CI81" s="37" t="s">
        <v>326</v>
      </c>
      <c r="CJ81" s="39">
        <v>11</v>
      </c>
      <c r="CK81" s="39">
        <v>3</v>
      </c>
      <c r="CL81" s="39">
        <v>715</v>
      </c>
      <c r="CM81" s="37" t="s">
        <v>272</v>
      </c>
      <c r="CN81" s="37" t="s">
        <v>886</v>
      </c>
      <c r="CO81" s="37" t="s">
        <v>276</v>
      </c>
      <c r="CP81" s="37" t="s">
        <v>1650</v>
      </c>
      <c r="CQ81" s="37" t="s">
        <v>276</v>
      </c>
      <c r="CR81" s="37" t="s">
        <v>276</v>
      </c>
      <c r="CS81" s="37" t="s">
        <v>572</v>
      </c>
      <c r="CT81" s="37" t="s">
        <v>462</v>
      </c>
      <c r="CU81" s="37" t="s">
        <v>281</v>
      </c>
      <c r="CV81" s="39">
        <v>1</v>
      </c>
      <c r="CW81" s="37" t="s">
        <v>282</v>
      </c>
      <c r="CX81" s="37" t="s">
        <v>411</v>
      </c>
      <c r="CY81" s="40">
        <v>46</v>
      </c>
      <c r="CZ81" s="41" t="s">
        <v>284</v>
      </c>
      <c r="DA81" s="41" t="s">
        <v>287</v>
      </c>
      <c r="DB81" s="42">
        <v>2</v>
      </c>
      <c r="DC81" s="42">
        <v>43</v>
      </c>
      <c r="DD81" s="42">
        <v>3.36</v>
      </c>
      <c r="DE81" s="41" t="s">
        <v>336</v>
      </c>
      <c r="DF81" s="42">
        <v>0.05</v>
      </c>
      <c r="DG81" s="20">
        <v>4.4070981000000002E-2</v>
      </c>
      <c r="DH81" s="20">
        <v>4.4070981000000002E-2</v>
      </c>
      <c r="DI81" s="20"/>
      <c r="DJ81" s="20">
        <v>0.25995853373154598</v>
      </c>
      <c r="DK81" s="95">
        <v>70</v>
      </c>
      <c r="DL81" s="125" t="s">
        <v>284</v>
      </c>
      <c r="DM81" s="125" t="s">
        <v>287</v>
      </c>
      <c r="DN81" s="95">
        <v>2</v>
      </c>
      <c r="DO81" s="95">
        <v>67</v>
      </c>
      <c r="DP81" s="95">
        <v>1.7</v>
      </c>
      <c r="DQ81" s="125" t="s">
        <v>287</v>
      </c>
      <c r="DR81" s="95">
        <v>0.19</v>
      </c>
      <c r="DS81" s="90">
        <v>0.19046790699999999</v>
      </c>
      <c r="DT81" s="90">
        <v>0.19046790699999999</v>
      </c>
      <c r="DU81" s="90"/>
      <c r="DV81" s="90">
        <v>0.15539538999999999</v>
      </c>
      <c r="DW81" s="148"/>
      <c r="DX81" s="29" t="s">
        <v>291</v>
      </c>
      <c r="DY81" s="29" t="s">
        <v>1651</v>
      </c>
      <c r="EA81" s="163">
        <f t="shared" si="5"/>
        <v>1</v>
      </c>
      <c r="EB81" s="163">
        <f t="shared" si="6"/>
        <v>0</v>
      </c>
      <c r="EC81" s="147">
        <f t="shared" si="7"/>
        <v>1</v>
      </c>
      <c r="ED81" s="172">
        <f t="shared" si="8"/>
        <v>43</v>
      </c>
      <c r="EE81" s="172">
        <f t="shared" si="9"/>
        <v>67</v>
      </c>
    </row>
    <row r="82" spans="1:135" ht="21" customHeight="1" x14ac:dyDescent="0.2">
      <c r="A82" s="14">
        <v>81</v>
      </c>
      <c r="B82" s="15" t="s">
        <v>1652</v>
      </c>
      <c r="C82" s="15" t="s">
        <v>1653</v>
      </c>
      <c r="D82" s="16" t="s">
        <v>1047</v>
      </c>
      <c r="E82" s="16">
        <v>94</v>
      </c>
      <c r="F82" s="16">
        <v>1</v>
      </c>
      <c r="G82" s="16" t="s">
        <v>1654</v>
      </c>
      <c r="H82" s="71" t="s">
        <v>1655</v>
      </c>
      <c r="I82" s="72" t="s">
        <v>1656</v>
      </c>
      <c r="J82" s="20">
        <v>2</v>
      </c>
      <c r="K82" s="20">
        <v>1</v>
      </c>
      <c r="L82" s="20" t="s">
        <v>1657</v>
      </c>
      <c r="M82" s="21">
        <v>506</v>
      </c>
      <c r="N82" s="20" t="s">
        <v>1427</v>
      </c>
      <c r="O82" s="20" t="s">
        <v>1658</v>
      </c>
      <c r="P82" s="21">
        <v>4609</v>
      </c>
      <c r="Q82" s="20" t="s">
        <v>1427</v>
      </c>
      <c r="R82" s="20" t="s">
        <v>1659</v>
      </c>
      <c r="S82" s="21">
        <v>0</v>
      </c>
      <c r="T82" s="20" t="s">
        <v>850</v>
      </c>
      <c r="U82" s="20" t="s">
        <v>1659</v>
      </c>
      <c r="V82" s="21">
        <v>0</v>
      </c>
      <c r="W82" s="20" t="s">
        <v>850</v>
      </c>
      <c r="X82" s="20">
        <v>138</v>
      </c>
      <c r="Y82" s="88">
        <v>2.95</v>
      </c>
      <c r="Z82" s="88">
        <v>2.95</v>
      </c>
      <c r="AA82" s="22">
        <v>6.74</v>
      </c>
      <c r="AB82" s="22">
        <v>6.74</v>
      </c>
      <c r="AC82" s="23">
        <v>4</v>
      </c>
      <c r="AD82" s="23" t="s">
        <v>411</v>
      </c>
      <c r="AE82" s="23">
        <v>1</v>
      </c>
      <c r="AF82" s="25" t="s">
        <v>199</v>
      </c>
      <c r="AG82" s="25" t="s">
        <v>308</v>
      </c>
      <c r="AH82" s="25" t="s">
        <v>360</v>
      </c>
      <c r="AI82" s="25" t="s">
        <v>475</v>
      </c>
      <c r="AJ82" s="16">
        <v>1.75</v>
      </c>
      <c r="AK82" s="16">
        <v>3</v>
      </c>
      <c r="AL82" s="23">
        <v>2</v>
      </c>
      <c r="AM82" s="23">
        <v>2</v>
      </c>
      <c r="AN82" s="23">
        <v>0</v>
      </c>
      <c r="AO82" s="20"/>
      <c r="AP82" s="20">
        <v>0</v>
      </c>
      <c r="AQ82" s="20">
        <v>1</v>
      </c>
      <c r="AR82" s="20">
        <v>1</v>
      </c>
      <c r="AS82" s="20">
        <v>0</v>
      </c>
      <c r="AT82" s="15" t="s">
        <v>1660</v>
      </c>
      <c r="AU82" s="27">
        <v>40909</v>
      </c>
      <c r="AV82" s="47">
        <v>41640</v>
      </c>
      <c r="AW82" s="29" t="s">
        <v>1660</v>
      </c>
      <c r="AX82" s="30">
        <v>4</v>
      </c>
      <c r="AY82" s="30" t="s">
        <v>1661</v>
      </c>
      <c r="AZ82" s="30">
        <v>94</v>
      </c>
      <c r="BA82" s="30" t="s">
        <v>587</v>
      </c>
      <c r="BB82" s="33"/>
      <c r="BC82" s="33"/>
      <c r="BD82" s="32" t="s">
        <v>1203</v>
      </c>
      <c r="BE82" s="32" t="s">
        <v>235</v>
      </c>
      <c r="BF82" s="29" t="s">
        <v>1662</v>
      </c>
      <c r="BG82" s="30" t="s">
        <v>1663</v>
      </c>
      <c r="BH82" s="33"/>
      <c r="BI82" s="30">
        <v>107</v>
      </c>
      <c r="BJ82" s="30">
        <v>142</v>
      </c>
      <c r="BK82" s="30">
        <v>175</v>
      </c>
      <c r="BL82" s="30" t="s">
        <v>240</v>
      </c>
      <c r="BM82" s="30">
        <v>107</v>
      </c>
      <c r="BN82" s="30">
        <v>0.8</v>
      </c>
      <c r="BO82" s="30">
        <v>2</v>
      </c>
      <c r="BP82" s="29" t="s">
        <v>809</v>
      </c>
      <c r="BQ82" s="29" t="s">
        <v>1664</v>
      </c>
      <c r="BR82" s="30">
        <v>141</v>
      </c>
      <c r="BS82" s="30">
        <v>0.23499999999999999</v>
      </c>
      <c r="BT82" s="30" t="s">
        <v>375</v>
      </c>
      <c r="BU82" s="31"/>
      <c r="BV82" s="32" t="s">
        <v>1203</v>
      </c>
      <c r="BW82" s="32" t="s">
        <v>235</v>
      </c>
      <c r="BX82" s="30" t="s">
        <v>245</v>
      </c>
      <c r="BY82" s="30">
        <v>0.89</v>
      </c>
      <c r="BZ82" s="30" t="s">
        <v>1665</v>
      </c>
      <c r="CA82" s="29" t="s">
        <v>1666</v>
      </c>
      <c r="CB82" s="35"/>
      <c r="CC82" s="20">
        <v>1</v>
      </c>
      <c r="CD82" s="46" t="s">
        <v>1667</v>
      </c>
      <c r="CE82" s="37" t="s">
        <v>405</v>
      </c>
      <c r="CF82" s="37">
        <v>2012</v>
      </c>
      <c r="CG82" s="37" t="s">
        <v>406</v>
      </c>
      <c r="CH82" s="37" t="s">
        <v>433</v>
      </c>
      <c r="CI82" s="37" t="s">
        <v>269</v>
      </c>
      <c r="CJ82" s="39">
        <v>7</v>
      </c>
      <c r="CK82" s="39">
        <v>3</v>
      </c>
      <c r="CL82" s="39">
        <v>5</v>
      </c>
      <c r="CM82" s="37" t="s">
        <v>1181</v>
      </c>
      <c r="CN82" s="37" t="s">
        <v>407</v>
      </c>
      <c r="CO82" s="37" t="s">
        <v>328</v>
      </c>
      <c r="CP82" s="37" t="s">
        <v>1668</v>
      </c>
      <c r="CQ82" s="37" t="s">
        <v>382</v>
      </c>
      <c r="CR82" s="37" t="s">
        <v>330</v>
      </c>
      <c r="CS82" s="37" t="s">
        <v>278</v>
      </c>
      <c r="CT82" s="37" t="s">
        <v>409</v>
      </c>
      <c r="CU82" s="37" t="s">
        <v>281</v>
      </c>
      <c r="CV82" s="39">
        <v>1</v>
      </c>
      <c r="CW82" s="37" t="s">
        <v>282</v>
      </c>
      <c r="CX82" s="37" t="s">
        <v>411</v>
      </c>
      <c r="CY82" s="40">
        <v>94</v>
      </c>
      <c r="CZ82" s="41" t="s">
        <v>284</v>
      </c>
      <c r="DA82" s="41" t="s">
        <v>287</v>
      </c>
      <c r="DB82" s="42">
        <v>1</v>
      </c>
      <c r="DC82" s="42">
        <v>90</v>
      </c>
      <c r="DD82" s="42">
        <v>6.98</v>
      </c>
      <c r="DE82" s="41" t="s">
        <v>336</v>
      </c>
      <c r="DF82" s="42">
        <v>0.05</v>
      </c>
      <c r="DG82" s="20">
        <v>9.7197619999999998E-3</v>
      </c>
      <c r="DH82" s="20">
        <v>9.7197619999999998E-3</v>
      </c>
      <c r="DI82" s="20"/>
      <c r="DJ82" s="20">
        <v>0.268278964521451</v>
      </c>
      <c r="DK82" s="95">
        <v>141</v>
      </c>
      <c r="DL82" s="125" t="s">
        <v>284</v>
      </c>
      <c r="DM82" s="125" t="s">
        <v>287</v>
      </c>
      <c r="DN82" s="95">
        <v>1</v>
      </c>
      <c r="DO82" s="95">
        <v>137</v>
      </c>
      <c r="DP82" s="95">
        <v>1.43</v>
      </c>
      <c r="DQ82" s="125" t="s">
        <v>287</v>
      </c>
      <c r="DR82" s="95">
        <v>0.23499999999999999</v>
      </c>
      <c r="DS82" s="90">
        <v>0.23383009900000001</v>
      </c>
      <c r="DT82" s="90">
        <v>0.23383009900000001</v>
      </c>
      <c r="DU82" s="90"/>
      <c r="DV82" s="151">
        <f>-0.101637251</f>
        <v>-0.101637251</v>
      </c>
      <c r="DW82" s="148"/>
      <c r="DX82" s="29" t="s">
        <v>1669</v>
      </c>
      <c r="DY82" s="29" t="s">
        <v>1670</v>
      </c>
      <c r="EA82" s="163">
        <f t="shared" si="5"/>
        <v>1</v>
      </c>
      <c r="EB82" s="163">
        <f t="shared" si="6"/>
        <v>0</v>
      </c>
      <c r="EC82" s="147">
        <f t="shared" si="7"/>
        <v>1</v>
      </c>
      <c r="ED82" s="172">
        <f t="shared" si="8"/>
        <v>90</v>
      </c>
      <c r="EE82" s="172">
        <f t="shared" si="9"/>
        <v>137</v>
      </c>
    </row>
    <row r="83" spans="1:135" ht="21" customHeight="1" x14ac:dyDescent="0.2">
      <c r="A83" s="14">
        <v>82</v>
      </c>
      <c r="B83" s="15" t="s">
        <v>1671</v>
      </c>
      <c r="C83" s="15" t="s">
        <v>1672</v>
      </c>
      <c r="D83" s="16" t="s">
        <v>1047</v>
      </c>
      <c r="E83" s="16">
        <v>95</v>
      </c>
      <c r="F83" s="16">
        <v>5</v>
      </c>
      <c r="G83" s="16" t="s">
        <v>1673</v>
      </c>
      <c r="H83" s="71" t="s">
        <v>1674</v>
      </c>
      <c r="I83" s="72" t="s">
        <v>1675</v>
      </c>
      <c r="J83" s="20">
        <v>2</v>
      </c>
      <c r="K83" s="20">
        <v>3</v>
      </c>
      <c r="L83" s="20" t="s">
        <v>1676</v>
      </c>
      <c r="M83" s="21">
        <v>1545</v>
      </c>
      <c r="N83" s="20" t="s">
        <v>1677</v>
      </c>
      <c r="O83" s="20" t="s">
        <v>1678</v>
      </c>
      <c r="P83" s="21">
        <v>12216</v>
      </c>
      <c r="Q83" s="20" t="s">
        <v>1677</v>
      </c>
      <c r="R83" s="20" t="s">
        <v>1379</v>
      </c>
      <c r="S83" s="44">
        <v>31</v>
      </c>
      <c r="T83" s="20" t="s">
        <v>498</v>
      </c>
      <c r="U83" s="20" t="s">
        <v>1379</v>
      </c>
      <c r="V83" s="44">
        <v>31</v>
      </c>
      <c r="W83" s="20" t="s">
        <v>498</v>
      </c>
      <c r="X83" s="20">
        <v>141</v>
      </c>
      <c r="Y83" s="88">
        <v>3.74</v>
      </c>
      <c r="Z83" s="88">
        <v>3.74</v>
      </c>
      <c r="AA83" s="22">
        <v>4.3600000000000003</v>
      </c>
      <c r="AB83" s="22">
        <v>4.3600000000000003</v>
      </c>
      <c r="AC83" s="23">
        <v>1</v>
      </c>
      <c r="AD83" s="23" t="s">
        <v>411</v>
      </c>
      <c r="AE83" s="23">
        <v>1</v>
      </c>
      <c r="AF83" s="25" t="s">
        <v>199</v>
      </c>
      <c r="AG83" s="25" t="s">
        <v>359</v>
      </c>
      <c r="AH83" s="25" t="s">
        <v>360</v>
      </c>
      <c r="AI83" s="25" t="s">
        <v>309</v>
      </c>
      <c r="AJ83" s="16">
        <v>4</v>
      </c>
      <c r="AK83" s="16">
        <v>4</v>
      </c>
      <c r="AL83" s="23">
        <v>0</v>
      </c>
      <c r="AM83" s="23"/>
      <c r="AN83" s="23">
        <v>0</v>
      </c>
      <c r="AO83" s="20"/>
      <c r="AP83" s="20">
        <v>0</v>
      </c>
      <c r="AQ83" s="20">
        <v>1</v>
      </c>
      <c r="AR83" s="20">
        <v>1</v>
      </c>
      <c r="AS83" s="20">
        <v>0</v>
      </c>
      <c r="AT83" s="15" t="s">
        <v>1679</v>
      </c>
      <c r="AU83" s="27">
        <v>40909</v>
      </c>
      <c r="AV83" s="47">
        <v>41974</v>
      </c>
      <c r="AW83" s="29" t="s">
        <v>1382</v>
      </c>
      <c r="AX83" s="30">
        <v>1</v>
      </c>
      <c r="AY83" s="30" t="s">
        <v>1680</v>
      </c>
      <c r="AZ83" s="30">
        <v>50</v>
      </c>
      <c r="BA83" s="30" t="s">
        <v>587</v>
      </c>
      <c r="BB83" s="33"/>
      <c r="BC83" s="33"/>
      <c r="BD83" s="29" t="s">
        <v>1681</v>
      </c>
      <c r="BE83" s="32" t="s">
        <v>1013</v>
      </c>
      <c r="BF83" s="29" t="s">
        <v>1682</v>
      </c>
      <c r="BG83" s="30" t="s">
        <v>1683</v>
      </c>
      <c r="BH83" s="30">
        <v>0.56000000000000005</v>
      </c>
      <c r="BI83" s="30">
        <v>85</v>
      </c>
      <c r="BJ83" s="30">
        <v>113</v>
      </c>
      <c r="BK83" s="30">
        <v>139</v>
      </c>
      <c r="BL83" s="30" t="s">
        <v>240</v>
      </c>
      <c r="BM83" s="30">
        <v>50</v>
      </c>
      <c r="BN83" s="30">
        <v>0.56000000000000005</v>
      </c>
      <c r="BO83" s="30">
        <v>9</v>
      </c>
      <c r="BP83" s="29" t="s">
        <v>281</v>
      </c>
      <c r="BQ83" s="29" t="s">
        <v>1684</v>
      </c>
      <c r="BR83" s="30">
        <v>50</v>
      </c>
      <c r="BS83" s="30">
        <v>8.5999999999999993E-2</v>
      </c>
      <c r="BT83" s="30" t="s">
        <v>244</v>
      </c>
      <c r="BU83" s="30">
        <v>2</v>
      </c>
      <c r="BV83" s="32" t="s">
        <v>1681</v>
      </c>
      <c r="BW83" s="32" t="s">
        <v>1013</v>
      </c>
      <c r="BX83" s="30" t="s">
        <v>245</v>
      </c>
      <c r="BY83" s="30">
        <v>0.56000000000000005</v>
      </c>
      <c r="BZ83" s="30" t="s">
        <v>1685</v>
      </c>
      <c r="CA83" s="29" t="s">
        <v>320</v>
      </c>
      <c r="CB83" s="29" t="s">
        <v>1686</v>
      </c>
      <c r="CC83" s="20">
        <v>1</v>
      </c>
      <c r="CD83" s="46" t="s">
        <v>1687</v>
      </c>
      <c r="CE83" s="37" t="s">
        <v>262</v>
      </c>
      <c r="CF83" s="38">
        <v>2015</v>
      </c>
      <c r="CG83" s="37" t="s">
        <v>406</v>
      </c>
      <c r="CH83" s="37" t="s">
        <v>326</v>
      </c>
      <c r="CI83" s="37" t="s">
        <v>326</v>
      </c>
      <c r="CJ83" s="39">
        <v>9</v>
      </c>
      <c r="CK83" s="39">
        <v>7</v>
      </c>
      <c r="CL83" s="39">
        <v>165</v>
      </c>
      <c r="CM83" s="37" t="s">
        <v>272</v>
      </c>
      <c r="CN83" s="37" t="s">
        <v>273</v>
      </c>
      <c r="CO83" s="37" t="s">
        <v>328</v>
      </c>
      <c r="CP83" s="37" t="s">
        <v>1688</v>
      </c>
      <c r="CQ83" s="37" t="s">
        <v>328</v>
      </c>
      <c r="CR83" s="37" t="s">
        <v>274</v>
      </c>
      <c r="CS83" s="37" t="s">
        <v>278</v>
      </c>
      <c r="CT83" s="37" t="s">
        <v>462</v>
      </c>
      <c r="CU83" s="37" t="s">
        <v>281</v>
      </c>
      <c r="CV83" s="39">
        <v>1</v>
      </c>
      <c r="CW83" s="37" t="s">
        <v>410</v>
      </c>
      <c r="CX83" s="37" t="s">
        <v>411</v>
      </c>
      <c r="CY83" s="40">
        <v>50</v>
      </c>
      <c r="CZ83" s="41" t="s">
        <v>1015</v>
      </c>
      <c r="DA83" s="41" t="s">
        <v>287</v>
      </c>
      <c r="DB83" s="42">
        <v>41</v>
      </c>
      <c r="DC83" s="53"/>
      <c r="DD83" s="42">
        <v>0.3</v>
      </c>
      <c r="DE83" s="41" t="s">
        <v>336</v>
      </c>
      <c r="DF83" s="42">
        <v>0.05</v>
      </c>
      <c r="DG83" s="20">
        <v>3.3841138999999999E-2</v>
      </c>
      <c r="DH83" s="20">
        <v>3.3841138999999999E-2</v>
      </c>
      <c r="DI83" s="20"/>
      <c r="DJ83" s="20">
        <v>0.3</v>
      </c>
      <c r="DK83" s="95">
        <v>50</v>
      </c>
      <c r="DL83" s="125" t="s">
        <v>1015</v>
      </c>
      <c r="DM83" s="125" t="s">
        <v>287</v>
      </c>
      <c r="DN83" s="95">
        <v>41</v>
      </c>
      <c r="DO83" s="64"/>
      <c r="DP83" s="95">
        <v>0.27</v>
      </c>
      <c r="DQ83" s="125" t="s">
        <v>287</v>
      </c>
      <c r="DR83" s="95">
        <v>8.5999999999999993E-2</v>
      </c>
      <c r="DS83" s="90">
        <v>5.7685184E-2</v>
      </c>
      <c r="DT83" s="119">
        <v>8.5999999999999993E-2</v>
      </c>
      <c r="DU83" s="90"/>
      <c r="DV83" s="90">
        <v>0.27</v>
      </c>
      <c r="DW83" s="148"/>
      <c r="DX83" s="29" t="s">
        <v>1681</v>
      </c>
      <c r="DY83" s="29" t="s">
        <v>1689</v>
      </c>
      <c r="EA83" s="163">
        <f t="shared" si="5"/>
        <v>1</v>
      </c>
      <c r="EB83" s="163">
        <f t="shared" si="6"/>
        <v>0</v>
      </c>
      <c r="EC83" s="147">
        <f t="shared" si="7"/>
        <v>1</v>
      </c>
      <c r="ED83" s="172">
        <v>47</v>
      </c>
      <c r="EE83" s="172">
        <v>41</v>
      </c>
    </row>
    <row r="84" spans="1:135" ht="21" customHeight="1" x14ac:dyDescent="0.2">
      <c r="A84" s="14">
        <v>83</v>
      </c>
      <c r="B84" s="29" t="s">
        <v>1671</v>
      </c>
      <c r="C84" s="120" t="s">
        <v>1672</v>
      </c>
      <c r="D84" s="43" t="s">
        <v>1047</v>
      </c>
      <c r="E84" s="43">
        <v>95</v>
      </c>
      <c r="F84" s="43">
        <v>5</v>
      </c>
      <c r="G84" s="43" t="s">
        <v>1673</v>
      </c>
      <c r="H84" s="75"/>
      <c r="I84" s="75" t="s">
        <v>1675</v>
      </c>
      <c r="J84" s="44">
        <v>2</v>
      </c>
      <c r="K84" s="44"/>
      <c r="L84" s="44" t="s">
        <v>1676</v>
      </c>
      <c r="M84" s="21"/>
      <c r="N84" s="44"/>
      <c r="O84" s="44"/>
      <c r="P84" s="44"/>
      <c r="Q84" s="44"/>
      <c r="R84" s="44"/>
      <c r="S84" s="44"/>
      <c r="T84" s="44"/>
      <c r="U84" s="44"/>
      <c r="V84" s="44"/>
      <c r="W84" s="44"/>
      <c r="X84" s="44">
        <v>141</v>
      </c>
      <c r="Y84" s="44"/>
      <c r="Z84" s="44"/>
      <c r="AA84" s="44"/>
      <c r="AB84" s="44"/>
      <c r="AC84" s="44"/>
      <c r="AD84" s="44"/>
      <c r="AE84" s="44"/>
      <c r="AF84" s="44"/>
      <c r="AG84" s="44"/>
      <c r="AH84" s="44"/>
      <c r="AI84" s="44"/>
      <c r="AJ84" s="44"/>
      <c r="AK84" s="44"/>
      <c r="AL84" s="44"/>
      <c r="AM84" s="44"/>
      <c r="AN84" s="44"/>
      <c r="AO84" s="44"/>
      <c r="AP84" s="44">
        <v>0</v>
      </c>
      <c r="AQ84" s="44">
        <v>2</v>
      </c>
      <c r="AR84" s="44">
        <v>0</v>
      </c>
      <c r="AS84" s="44">
        <v>1</v>
      </c>
      <c r="AT84" s="29"/>
      <c r="AU84" s="76"/>
      <c r="AW84" s="29"/>
      <c r="AX84" s="45"/>
      <c r="AY84" s="45"/>
      <c r="AZ84" s="45"/>
      <c r="BA84" s="45"/>
      <c r="BG84" s="45"/>
      <c r="BI84" s="45"/>
      <c r="BJ84" s="45"/>
      <c r="BK84" s="45"/>
      <c r="BL84" s="45"/>
      <c r="BM84" s="45"/>
      <c r="BN84" s="45"/>
      <c r="BO84" s="45"/>
      <c r="CC84" s="45"/>
      <c r="CE84" s="67"/>
      <c r="CF84" s="67"/>
      <c r="CG84" s="67"/>
      <c r="CH84" s="67"/>
      <c r="CI84" s="67"/>
      <c r="CJ84" s="68"/>
      <c r="CK84" s="68"/>
      <c r="CL84" s="68"/>
      <c r="CM84" s="67"/>
      <c r="CN84" s="67"/>
      <c r="CO84" s="67"/>
      <c r="CP84" s="67"/>
      <c r="CQ84" s="67"/>
      <c r="CR84" s="67"/>
      <c r="CS84" s="67"/>
      <c r="CT84" s="67"/>
      <c r="CU84" s="67"/>
      <c r="CV84" s="68"/>
      <c r="CW84" s="67"/>
      <c r="CX84" s="67"/>
      <c r="CY84" s="53"/>
      <c r="CZ84" s="53"/>
      <c r="DA84" s="64"/>
      <c r="DB84" s="64"/>
      <c r="DC84" s="64"/>
      <c r="DD84" s="64"/>
      <c r="DE84" s="64"/>
      <c r="DF84" s="64"/>
      <c r="DG84" s="44" t="s">
        <v>512</v>
      </c>
      <c r="DH84" s="44" t="s">
        <v>512</v>
      </c>
      <c r="DI84" s="44"/>
      <c r="DJ84" s="44" t="s">
        <v>512</v>
      </c>
      <c r="DK84" s="95"/>
      <c r="DL84" s="125"/>
      <c r="DM84" s="64"/>
      <c r="DN84" s="64"/>
      <c r="DO84" s="64"/>
      <c r="DP84" s="64"/>
      <c r="DQ84" s="64"/>
      <c r="DR84" s="64"/>
      <c r="DS84" s="90"/>
      <c r="DT84" s="90"/>
      <c r="DU84" s="90"/>
      <c r="DV84" s="90"/>
      <c r="DW84" s="148"/>
      <c r="DX84" s="44"/>
      <c r="DY84" s="44"/>
      <c r="EC84" s="147"/>
      <c r="ED84" s="172"/>
      <c r="EE84" s="172"/>
    </row>
    <row r="85" spans="1:135" ht="21" customHeight="1" x14ac:dyDescent="0.2">
      <c r="A85" s="14">
        <v>84</v>
      </c>
      <c r="B85" s="15" t="s">
        <v>1690</v>
      </c>
      <c r="C85" s="15" t="s">
        <v>1691</v>
      </c>
      <c r="D85" s="16" t="s">
        <v>1047</v>
      </c>
      <c r="E85" s="16">
        <v>94</v>
      </c>
      <c r="F85" s="16">
        <v>2</v>
      </c>
      <c r="G85" s="16" t="s">
        <v>1692</v>
      </c>
      <c r="H85" s="71" t="s">
        <v>1693</v>
      </c>
      <c r="I85" s="72" t="s">
        <v>1694</v>
      </c>
      <c r="J85" s="20">
        <v>3</v>
      </c>
      <c r="K85" s="20">
        <v>1</v>
      </c>
      <c r="L85" s="20" t="s">
        <v>1695</v>
      </c>
      <c r="M85" s="21">
        <v>1539</v>
      </c>
      <c r="N85" s="20" t="s">
        <v>1696</v>
      </c>
      <c r="O85" s="20" t="s">
        <v>1697</v>
      </c>
      <c r="P85" s="21">
        <v>10023</v>
      </c>
      <c r="Q85" s="20" t="s">
        <v>1698</v>
      </c>
      <c r="R85" s="20" t="s">
        <v>1699</v>
      </c>
      <c r="S85" s="21">
        <v>800</v>
      </c>
      <c r="T85" s="20" t="s">
        <v>1700</v>
      </c>
      <c r="U85" s="20" t="s">
        <v>1699</v>
      </c>
      <c r="V85" s="21">
        <v>800</v>
      </c>
      <c r="W85" s="20" t="s">
        <v>1700</v>
      </c>
      <c r="X85" s="20">
        <v>65</v>
      </c>
      <c r="Y85" s="88">
        <v>2.54</v>
      </c>
      <c r="Z85" s="88">
        <v>2.5299999999999998</v>
      </c>
      <c r="AA85" s="88">
        <v>3.4</v>
      </c>
      <c r="AB85" s="88">
        <v>3.4</v>
      </c>
      <c r="AC85" s="23">
        <v>4</v>
      </c>
      <c r="AD85" s="23" t="s">
        <v>411</v>
      </c>
      <c r="AE85" s="23">
        <v>1</v>
      </c>
      <c r="AF85" s="25" t="s">
        <v>199</v>
      </c>
      <c r="AG85" s="25" t="s">
        <v>359</v>
      </c>
      <c r="AH85" s="25" t="s">
        <v>206</v>
      </c>
      <c r="AI85" s="25" t="s">
        <v>475</v>
      </c>
      <c r="AJ85" s="16">
        <v>3</v>
      </c>
      <c r="AK85" s="16">
        <v>4</v>
      </c>
      <c r="AL85" s="23">
        <v>3</v>
      </c>
      <c r="AM85" s="23">
        <v>3</v>
      </c>
      <c r="AN85" s="23">
        <v>0</v>
      </c>
      <c r="AO85" s="20"/>
      <c r="AP85" s="20">
        <v>0</v>
      </c>
      <c r="AQ85" s="20">
        <v>1</v>
      </c>
      <c r="AR85" s="20">
        <v>1</v>
      </c>
      <c r="AS85" s="20">
        <v>0</v>
      </c>
      <c r="AT85" s="15" t="s">
        <v>1701</v>
      </c>
      <c r="AU85" s="27">
        <v>40909</v>
      </c>
      <c r="AV85" s="47">
        <v>41275</v>
      </c>
      <c r="AW85" s="29" t="s">
        <v>1701</v>
      </c>
      <c r="AX85" s="30">
        <v>4</v>
      </c>
      <c r="AY85" s="30" t="s">
        <v>1702</v>
      </c>
      <c r="AZ85" s="30">
        <v>52</v>
      </c>
      <c r="BA85" s="30">
        <v>1E-3</v>
      </c>
      <c r="BB85" s="33"/>
      <c r="BC85" s="33"/>
      <c r="BD85" s="111" t="s">
        <v>1464</v>
      </c>
      <c r="BE85" s="32" t="s">
        <v>235</v>
      </c>
      <c r="BF85" s="29" t="s">
        <v>1703</v>
      </c>
      <c r="BG85" s="30" t="s">
        <v>1704</v>
      </c>
      <c r="BH85" s="33"/>
      <c r="BI85" s="30">
        <v>55</v>
      </c>
      <c r="BJ85" s="30">
        <v>73</v>
      </c>
      <c r="BK85" s="30">
        <v>90</v>
      </c>
      <c r="BL85" s="30" t="s">
        <v>240</v>
      </c>
      <c r="BM85" s="30">
        <v>435</v>
      </c>
      <c r="BN85" s="30">
        <v>0.99</v>
      </c>
      <c r="BO85" s="30">
        <v>1</v>
      </c>
      <c r="BP85" s="29" t="s">
        <v>1705</v>
      </c>
      <c r="BQ85" s="29" t="s">
        <v>1706</v>
      </c>
      <c r="BR85" s="30">
        <v>150</v>
      </c>
      <c r="BS85" s="30">
        <v>8.0000000000000002E-3</v>
      </c>
      <c r="BT85" s="30" t="s">
        <v>244</v>
      </c>
      <c r="BU85" s="33"/>
      <c r="BV85" s="113" t="s">
        <v>1464</v>
      </c>
      <c r="BW85" s="32" t="s">
        <v>235</v>
      </c>
      <c r="BX85" s="30" t="s">
        <v>456</v>
      </c>
      <c r="BY85" s="30">
        <v>0.99</v>
      </c>
      <c r="BZ85" s="30" t="s">
        <v>1707</v>
      </c>
      <c r="CA85" s="29" t="s">
        <v>1705</v>
      </c>
      <c r="CB85" s="29" t="s">
        <v>1708</v>
      </c>
      <c r="CC85" s="20">
        <v>1</v>
      </c>
      <c r="CD85" s="46" t="s">
        <v>1709</v>
      </c>
      <c r="CE85" s="37" t="s">
        <v>262</v>
      </c>
      <c r="CF85" s="38">
        <v>2009</v>
      </c>
      <c r="CG85" s="37" t="s">
        <v>432</v>
      </c>
      <c r="CH85" s="37" t="s">
        <v>433</v>
      </c>
      <c r="CI85" s="37" t="s">
        <v>326</v>
      </c>
      <c r="CJ85" s="39">
        <v>21</v>
      </c>
      <c r="CK85" s="39">
        <v>17</v>
      </c>
      <c r="CL85" s="39">
        <v>787</v>
      </c>
      <c r="CM85" s="37" t="s">
        <v>1181</v>
      </c>
      <c r="CN85" s="37" t="s">
        <v>407</v>
      </c>
      <c r="CO85" s="37" t="s">
        <v>276</v>
      </c>
      <c r="CP85" s="37" t="s">
        <v>1710</v>
      </c>
      <c r="CQ85" s="37" t="s">
        <v>330</v>
      </c>
      <c r="CR85" s="37" t="s">
        <v>330</v>
      </c>
      <c r="CS85" s="37" t="s">
        <v>461</v>
      </c>
      <c r="CT85" s="37" t="s">
        <v>462</v>
      </c>
      <c r="CU85" s="37" t="s">
        <v>281</v>
      </c>
      <c r="CV85" s="39">
        <v>1</v>
      </c>
      <c r="CW85" s="37" t="s">
        <v>282</v>
      </c>
      <c r="CX85" s="37" t="s">
        <v>411</v>
      </c>
      <c r="CY85" s="40">
        <v>52</v>
      </c>
      <c r="CZ85" s="41" t="s">
        <v>1466</v>
      </c>
      <c r="DA85" s="41" t="s">
        <v>287</v>
      </c>
      <c r="DB85" s="42">
        <v>1</v>
      </c>
      <c r="DC85" s="64"/>
      <c r="DD85" s="42">
        <v>13.18</v>
      </c>
      <c r="DE85" s="41" t="s">
        <v>287</v>
      </c>
      <c r="DF85" s="42">
        <v>1E-3</v>
      </c>
      <c r="DG85" s="20">
        <v>2.8295300000000001E-4</v>
      </c>
      <c r="DH85" s="20">
        <v>2.8295300000000001E-4</v>
      </c>
      <c r="DI85" s="20"/>
      <c r="DJ85" s="20">
        <v>0.50344963845606105</v>
      </c>
      <c r="DK85" s="95">
        <v>150</v>
      </c>
      <c r="DL85" s="125" t="s">
        <v>1466</v>
      </c>
      <c r="DM85" s="125" t="s">
        <v>287</v>
      </c>
      <c r="DN85" s="95">
        <v>1</v>
      </c>
      <c r="DO85" s="64"/>
      <c r="DP85" s="95">
        <v>7.1</v>
      </c>
      <c r="DQ85" s="125" t="s">
        <v>287</v>
      </c>
      <c r="DR85" s="95">
        <v>8.0000000000000002E-3</v>
      </c>
      <c r="DS85" s="90">
        <v>7.7083949999999998E-3</v>
      </c>
      <c r="DT85" s="90">
        <v>7.7083949999999998E-3</v>
      </c>
      <c r="DU85" s="90"/>
      <c r="DV85" s="90">
        <v>0.21756225200000001</v>
      </c>
      <c r="DW85" s="148"/>
      <c r="DX85" s="111" t="s">
        <v>1464</v>
      </c>
      <c r="DY85" s="29" t="s">
        <v>1711</v>
      </c>
      <c r="EA85" s="163">
        <f t="shared" si="5"/>
        <v>1</v>
      </c>
      <c r="EB85" s="163">
        <f t="shared" si="6"/>
        <v>1</v>
      </c>
      <c r="EC85" s="147">
        <f t="shared" si="7"/>
        <v>1</v>
      </c>
      <c r="ED85" s="172">
        <v>52</v>
      </c>
      <c r="EE85" s="172">
        <v>150</v>
      </c>
    </row>
    <row r="86" spans="1:135" ht="21" customHeight="1" x14ac:dyDescent="0.2">
      <c r="A86" s="14">
        <v>85</v>
      </c>
      <c r="B86" s="29" t="s">
        <v>1690</v>
      </c>
      <c r="C86" s="29" t="s">
        <v>1691</v>
      </c>
      <c r="D86" s="43" t="s">
        <v>1047</v>
      </c>
      <c r="E86" s="43">
        <v>94</v>
      </c>
      <c r="F86" s="43">
        <v>2</v>
      </c>
      <c r="G86" s="43" t="s">
        <v>1692</v>
      </c>
      <c r="H86" s="75"/>
      <c r="I86" s="75" t="s">
        <v>1694</v>
      </c>
      <c r="J86" s="44">
        <v>3</v>
      </c>
      <c r="K86" s="44"/>
      <c r="L86" s="44" t="s">
        <v>1695</v>
      </c>
      <c r="M86" s="21">
        <v>1539</v>
      </c>
      <c r="N86" s="20" t="s">
        <v>1696</v>
      </c>
      <c r="O86" s="44"/>
      <c r="P86" s="44"/>
      <c r="Q86" s="20" t="s">
        <v>1698</v>
      </c>
      <c r="R86" s="44"/>
      <c r="S86" s="44"/>
      <c r="T86" s="44"/>
      <c r="U86" s="44"/>
      <c r="V86" s="44"/>
      <c r="W86" s="44"/>
      <c r="X86" s="44">
        <v>65</v>
      </c>
      <c r="Y86" s="88">
        <v>2.54</v>
      </c>
      <c r="Z86" s="88">
        <v>2.5299999999999998</v>
      </c>
      <c r="AA86" s="22">
        <v>6.54</v>
      </c>
      <c r="AB86" s="22">
        <v>6.54</v>
      </c>
      <c r="AC86" s="44"/>
      <c r="AD86" s="44"/>
      <c r="AE86" s="44"/>
      <c r="AF86" s="44"/>
      <c r="AG86" s="44"/>
      <c r="AH86" s="44"/>
      <c r="AI86" s="44"/>
      <c r="AJ86" s="44"/>
      <c r="AK86" s="44"/>
      <c r="AL86" s="44"/>
      <c r="AM86" s="44"/>
      <c r="AN86" s="44"/>
      <c r="AO86" s="44"/>
      <c r="AP86" s="44">
        <v>0</v>
      </c>
      <c r="AQ86" s="44">
        <v>2</v>
      </c>
      <c r="AR86" s="44">
        <v>0</v>
      </c>
      <c r="AS86" s="44">
        <v>1</v>
      </c>
      <c r="AT86" s="29"/>
      <c r="AU86" s="76"/>
      <c r="AV86" s="117"/>
      <c r="AW86" s="29"/>
      <c r="AX86" s="117"/>
      <c r="AY86" s="33"/>
      <c r="AZ86" s="33"/>
      <c r="BA86" s="33"/>
      <c r="BB86" s="117"/>
      <c r="BC86" s="117"/>
      <c r="BD86" s="117"/>
      <c r="BE86" s="117"/>
      <c r="BF86" s="121"/>
      <c r="BG86" s="30"/>
      <c r="BH86" s="117"/>
      <c r="BI86" s="30"/>
      <c r="BJ86" s="30"/>
      <c r="BK86" s="30"/>
      <c r="BL86" s="30"/>
      <c r="BM86" s="33"/>
      <c r="BN86" s="33"/>
      <c r="BO86" s="33"/>
      <c r="BP86" s="117"/>
      <c r="BQ86" s="117"/>
      <c r="BR86" s="117"/>
      <c r="BS86" s="117"/>
      <c r="BT86" s="117"/>
      <c r="BU86" s="117"/>
      <c r="BV86" s="117"/>
      <c r="BW86" s="117"/>
      <c r="BX86" s="117"/>
      <c r="BY86" s="117"/>
      <c r="BZ86" s="117"/>
      <c r="CA86" s="117"/>
      <c r="CB86" s="117"/>
      <c r="CC86" s="33"/>
      <c r="CD86" s="117"/>
      <c r="CE86" s="69"/>
      <c r="CF86" s="69"/>
      <c r="CG86" s="69"/>
      <c r="CH86" s="69"/>
      <c r="CI86" s="69"/>
      <c r="CJ86" s="68"/>
      <c r="CK86" s="68"/>
      <c r="CL86" s="68"/>
      <c r="CM86" s="69"/>
      <c r="CN86" s="69"/>
      <c r="CO86" s="69"/>
      <c r="CP86" s="69"/>
      <c r="CQ86" s="69"/>
      <c r="CR86" s="69"/>
      <c r="CS86" s="69"/>
      <c r="CT86" s="69"/>
      <c r="CU86" s="69"/>
      <c r="CV86" s="68"/>
      <c r="CW86" s="69"/>
      <c r="CX86" s="69"/>
      <c r="CY86" s="53"/>
      <c r="CZ86" s="53"/>
      <c r="DA86" s="64"/>
      <c r="DB86" s="64"/>
      <c r="DC86" s="64"/>
      <c r="DD86" s="64"/>
      <c r="DE86" s="64"/>
      <c r="DF86" s="64"/>
      <c r="DG86" s="44" t="s">
        <v>512</v>
      </c>
      <c r="DH86" s="44" t="s">
        <v>512</v>
      </c>
      <c r="DI86" s="44"/>
      <c r="DJ86" s="44" t="s">
        <v>512</v>
      </c>
      <c r="DK86" s="95"/>
      <c r="DL86" s="125"/>
      <c r="DM86" s="64"/>
      <c r="DN86" s="64"/>
      <c r="DO86" s="64"/>
      <c r="DP86" s="64"/>
      <c r="DQ86" s="64"/>
      <c r="DR86" s="64"/>
      <c r="DS86" s="90"/>
      <c r="DT86" s="90"/>
      <c r="DU86" s="90"/>
      <c r="DV86" s="90"/>
      <c r="DW86" s="148"/>
      <c r="DX86" s="44"/>
      <c r="DY86" s="44"/>
      <c r="EC86" s="147"/>
      <c r="ED86" s="172"/>
      <c r="EE86" s="172"/>
    </row>
    <row r="87" spans="1:135" ht="21" customHeight="1" x14ac:dyDescent="0.2">
      <c r="A87" s="14">
        <v>86</v>
      </c>
      <c r="B87" s="15" t="s">
        <v>1712</v>
      </c>
      <c r="C87" s="15" t="s">
        <v>1713</v>
      </c>
      <c r="D87" s="16" t="s">
        <v>1047</v>
      </c>
      <c r="E87" s="16">
        <v>94</v>
      </c>
      <c r="F87" s="16">
        <v>3</v>
      </c>
      <c r="G87" s="16" t="s">
        <v>1714</v>
      </c>
      <c r="H87" s="71" t="s">
        <v>1715</v>
      </c>
      <c r="I87" s="72" t="s">
        <v>1716</v>
      </c>
      <c r="J87" s="20">
        <v>3</v>
      </c>
      <c r="K87" s="20">
        <v>1</v>
      </c>
      <c r="L87" s="20" t="s">
        <v>1695</v>
      </c>
      <c r="M87" s="21">
        <v>1539</v>
      </c>
      <c r="N87" s="20" t="s">
        <v>1696</v>
      </c>
      <c r="O87" s="20" t="s">
        <v>1697</v>
      </c>
      <c r="P87" s="21">
        <v>10023</v>
      </c>
      <c r="Q87" s="20" t="s">
        <v>1698</v>
      </c>
      <c r="R87" s="20" t="s">
        <v>1717</v>
      </c>
      <c r="S87" s="21">
        <v>80</v>
      </c>
      <c r="T87" s="20" t="s">
        <v>1101</v>
      </c>
      <c r="U87" s="20" t="s">
        <v>1717</v>
      </c>
      <c r="V87" s="21">
        <v>80</v>
      </c>
      <c r="W87" s="20" t="s">
        <v>1101</v>
      </c>
      <c r="X87" s="20">
        <v>86</v>
      </c>
      <c r="Y87" s="88">
        <v>2.54</v>
      </c>
      <c r="Z87" s="88">
        <v>2.5299999999999998</v>
      </c>
      <c r="AA87" s="22">
        <v>1.97</v>
      </c>
      <c r="AB87" s="22">
        <v>1.97</v>
      </c>
      <c r="AC87" s="23">
        <v>4</v>
      </c>
      <c r="AD87" s="23" t="s">
        <v>411</v>
      </c>
      <c r="AE87" s="23">
        <v>1</v>
      </c>
      <c r="AF87" s="25" t="s">
        <v>199</v>
      </c>
      <c r="AG87" s="25" t="s">
        <v>359</v>
      </c>
      <c r="AH87" s="25" t="s">
        <v>206</v>
      </c>
      <c r="AI87" s="25" t="s">
        <v>309</v>
      </c>
      <c r="AJ87" s="16">
        <v>2.6</v>
      </c>
      <c r="AK87" s="16">
        <v>3.2</v>
      </c>
      <c r="AL87" s="23">
        <v>3</v>
      </c>
      <c r="AM87" s="23">
        <v>3</v>
      </c>
      <c r="AN87" s="23">
        <v>0</v>
      </c>
      <c r="AO87" s="20"/>
      <c r="AP87" s="20">
        <v>0</v>
      </c>
      <c r="AQ87" s="20">
        <v>1</v>
      </c>
      <c r="AR87" s="20">
        <v>1</v>
      </c>
      <c r="AS87" s="20">
        <v>0</v>
      </c>
      <c r="AT87" s="15" t="s">
        <v>1718</v>
      </c>
      <c r="AU87" s="27">
        <v>40909</v>
      </c>
      <c r="AV87" s="47">
        <v>41057</v>
      </c>
      <c r="AW87" s="29" t="s">
        <v>1718</v>
      </c>
      <c r="AX87" s="30">
        <v>2</v>
      </c>
      <c r="AY87" s="30" t="s">
        <v>1719</v>
      </c>
      <c r="AZ87" s="30">
        <v>85</v>
      </c>
      <c r="BA87" s="30">
        <v>0.02</v>
      </c>
      <c r="BB87" s="33"/>
      <c r="BC87" s="33"/>
      <c r="BD87" s="32" t="s">
        <v>1203</v>
      </c>
      <c r="BE87" s="32" t="s">
        <v>314</v>
      </c>
      <c r="BF87" s="29" t="s">
        <v>1720</v>
      </c>
      <c r="BG87" s="30" t="s">
        <v>1721</v>
      </c>
      <c r="BH87" s="33"/>
      <c r="BI87" s="30">
        <v>102</v>
      </c>
      <c r="BJ87" s="30">
        <v>132</v>
      </c>
      <c r="BK87" s="30">
        <v>162</v>
      </c>
      <c r="BL87" s="30" t="s">
        <v>240</v>
      </c>
      <c r="BM87" s="30">
        <v>132</v>
      </c>
      <c r="BN87" s="30">
        <v>0.9</v>
      </c>
      <c r="BO87" s="30">
        <v>1</v>
      </c>
      <c r="BP87" s="29" t="s">
        <v>1722</v>
      </c>
      <c r="BQ87" s="29" t="s">
        <v>1723</v>
      </c>
      <c r="BR87" s="30">
        <v>140</v>
      </c>
      <c r="BS87" s="30">
        <v>0.14000000000000001</v>
      </c>
      <c r="BT87" s="30" t="s">
        <v>244</v>
      </c>
      <c r="BU87" s="33"/>
      <c r="BV87" s="32" t="s">
        <v>1203</v>
      </c>
      <c r="BW87" s="32" t="s">
        <v>314</v>
      </c>
      <c r="BX87" s="30" t="s">
        <v>245</v>
      </c>
      <c r="BY87" s="30">
        <v>0.9</v>
      </c>
      <c r="BZ87" s="30" t="s">
        <v>1724</v>
      </c>
      <c r="CA87" s="29" t="s">
        <v>1722</v>
      </c>
      <c r="CB87" s="35"/>
      <c r="CC87" s="20">
        <v>1</v>
      </c>
      <c r="CD87" s="46" t="s">
        <v>1725</v>
      </c>
      <c r="CE87" s="37" t="s">
        <v>262</v>
      </c>
      <c r="CF87" s="38">
        <v>2005</v>
      </c>
      <c r="CG87" s="37" t="s">
        <v>432</v>
      </c>
      <c r="CH87" s="37" t="s">
        <v>433</v>
      </c>
      <c r="CI87" s="37" t="s">
        <v>267</v>
      </c>
      <c r="CJ87" s="39">
        <v>27</v>
      </c>
      <c r="CK87" s="39">
        <v>9</v>
      </c>
      <c r="CL87" s="39">
        <v>78</v>
      </c>
      <c r="CM87" s="37" t="s">
        <v>272</v>
      </c>
      <c r="CN87" s="37" t="s">
        <v>407</v>
      </c>
      <c r="CO87" s="37" t="s">
        <v>274</v>
      </c>
      <c r="CP87" s="37" t="s">
        <v>1726</v>
      </c>
      <c r="CQ87" s="37" t="s">
        <v>382</v>
      </c>
      <c r="CR87" s="37" t="s">
        <v>618</v>
      </c>
      <c r="CS87" s="37" t="s">
        <v>461</v>
      </c>
      <c r="CT87" s="37" t="s">
        <v>279</v>
      </c>
      <c r="CU87" s="37" t="s">
        <v>281</v>
      </c>
      <c r="CV87" s="39">
        <v>1</v>
      </c>
      <c r="CW87" s="37" t="s">
        <v>282</v>
      </c>
      <c r="CX87" s="37" t="s">
        <v>573</v>
      </c>
      <c r="CY87" s="40">
        <v>85</v>
      </c>
      <c r="CZ87" s="41" t="s">
        <v>284</v>
      </c>
      <c r="DA87" s="41" t="s">
        <v>287</v>
      </c>
      <c r="DB87" s="42">
        <v>2</v>
      </c>
      <c r="DC87" s="42">
        <v>82</v>
      </c>
      <c r="DD87" s="42">
        <v>4.05</v>
      </c>
      <c r="DE87" s="41" t="s">
        <v>287</v>
      </c>
      <c r="DF87" s="42">
        <v>0.02</v>
      </c>
      <c r="DG87" s="20">
        <v>2.102091E-2</v>
      </c>
      <c r="DH87" s="20">
        <v>2.102091E-2</v>
      </c>
      <c r="DI87" s="20"/>
      <c r="DJ87" s="20">
        <v>0.212014281344195</v>
      </c>
      <c r="DK87" s="95">
        <v>140</v>
      </c>
      <c r="DL87" s="125" t="s">
        <v>284</v>
      </c>
      <c r="DM87" s="125" t="s">
        <v>287</v>
      </c>
      <c r="DN87" s="95">
        <v>2</v>
      </c>
      <c r="DO87" s="95">
        <v>137</v>
      </c>
      <c r="DP87" s="95">
        <v>1.99</v>
      </c>
      <c r="DQ87" s="125" t="s">
        <v>287</v>
      </c>
      <c r="DR87" s="95">
        <v>0.14000000000000001</v>
      </c>
      <c r="DS87" s="90">
        <v>0.140627311</v>
      </c>
      <c r="DT87" s="90">
        <v>0.140627311</v>
      </c>
      <c r="DU87" s="90"/>
      <c r="DV87" s="90">
        <v>0.118808574</v>
      </c>
      <c r="DW87" s="148"/>
      <c r="DX87" s="29" t="s">
        <v>1727</v>
      </c>
      <c r="DY87" s="29" t="s">
        <v>1727</v>
      </c>
      <c r="EA87" s="163">
        <f t="shared" si="5"/>
        <v>1</v>
      </c>
      <c r="EB87" s="163">
        <f t="shared" si="6"/>
        <v>0</v>
      </c>
      <c r="EC87" s="147">
        <f t="shared" si="7"/>
        <v>1</v>
      </c>
      <c r="ED87" s="172">
        <f t="shared" si="8"/>
        <v>82</v>
      </c>
      <c r="EE87" s="172">
        <f t="shared" si="9"/>
        <v>137</v>
      </c>
    </row>
    <row r="88" spans="1:135" ht="21" customHeight="1" x14ac:dyDescent="0.2">
      <c r="A88" s="14">
        <v>87</v>
      </c>
      <c r="B88" s="15" t="s">
        <v>1728</v>
      </c>
      <c r="C88" s="15" t="s">
        <v>1729</v>
      </c>
      <c r="D88" s="16" t="s">
        <v>1047</v>
      </c>
      <c r="E88" s="16">
        <v>94</v>
      </c>
      <c r="F88" s="16">
        <v>1</v>
      </c>
      <c r="G88" s="16" t="s">
        <v>1730</v>
      </c>
      <c r="H88" s="71" t="s">
        <v>1731</v>
      </c>
      <c r="I88" s="72" t="s">
        <v>1732</v>
      </c>
      <c r="J88" s="20">
        <v>3</v>
      </c>
      <c r="K88" s="20">
        <v>5</v>
      </c>
      <c r="L88" s="20" t="s">
        <v>1733</v>
      </c>
      <c r="M88" s="21">
        <v>1196</v>
      </c>
      <c r="N88" s="20" t="s">
        <v>1734</v>
      </c>
      <c r="O88" s="20" t="s">
        <v>1735</v>
      </c>
      <c r="P88" s="21">
        <v>26670</v>
      </c>
      <c r="Q88" s="20" t="s">
        <v>1077</v>
      </c>
      <c r="R88" s="20" t="s">
        <v>1736</v>
      </c>
      <c r="S88" s="21">
        <v>101</v>
      </c>
      <c r="T88" s="20" t="s">
        <v>1737</v>
      </c>
      <c r="U88" s="20" t="s">
        <v>1736</v>
      </c>
      <c r="V88" s="21">
        <v>101</v>
      </c>
      <c r="W88" s="20" t="s">
        <v>1737</v>
      </c>
      <c r="X88" s="20">
        <v>165</v>
      </c>
      <c r="Y88" s="88">
        <v>4.08</v>
      </c>
      <c r="Z88" s="22">
        <v>6.54</v>
      </c>
      <c r="AA88" s="88">
        <v>1.4</v>
      </c>
      <c r="AB88" s="88">
        <v>1.4</v>
      </c>
      <c r="AC88" s="23">
        <v>4</v>
      </c>
      <c r="AD88" s="23" t="s">
        <v>411</v>
      </c>
      <c r="AE88" s="23">
        <v>1</v>
      </c>
      <c r="AF88" s="25" t="s">
        <v>199</v>
      </c>
      <c r="AG88" s="25" t="s">
        <v>1263</v>
      </c>
      <c r="AH88" s="25" t="s">
        <v>393</v>
      </c>
      <c r="AI88" s="25" t="s">
        <v>1738</v>
      </c>
      <c r="AJ88" s="16">
        <v>4.2</v>
      </c>
      <c r="AK88" s="16">
        <v>4.4000000000000004</v>
      </c>
      <c r="AL88" s="23">
        <v>2</v>
      </c>
      <c r="AM88" s="23">
        <v>2</v>
      </c>
      <c r="AN88" s="23">
        <v>0</v>
      </c>
      <c r="AO88" s="20"/>
      <c r="AP88" s="20">
        <v>0</v>
      </c>
      <c r="AQ88" s="20">
        <v>3</v>
      </c>
      <c r="AR88" s="20">
        <v>1</v>
      </c>
      <c r="AS88" s="20">
        <v>0</v>
      </c>
      <c r="AT88" s="15" t="s">
        <v>1739</v>
      </c>
      <c r="AU88" s="27">
        <v>41163</v>
      </c>
      <c r="AV88" s="28">
        <v>41996</v>
      </c>
      <c r="AW88" s="29" t="s">
        <v>311</v>
      </c>
      <c r="AX88" s="30">
        <v>4</v>
      </c>
      <c r="AY88" s="30" t="s">
        <v>1740</v>
      </c>
      <c r="AZ88" s="30">
        <v>55</v>
      </c>
      <c r="BA88" s="30" t="s">
        <v>527</v>
      </c>
      <c r="BB88" s="33"/>
      <c r="BC88" s="33"/>
      <c r="BD88" s="32" t="s">
        <v>1203</v>
      </c>
      <c r="BE88" s="32" t="s">
        <v>235</v>
      </c>
      <c r="BF88" s="29" t="s">
        <v>1741</v>
      </c>
      <c r="BG88" s="30" t="s">
        <v>1268</v>
      </c>
      <c r="BH88" s="33"/>
      <c r="BI88" s="30">
        <v>44</v>
      </c>
      <c r="BJ88" s="30">
        <v>58</v>
      </c>
      <c r="BK88" s="30">
        <v>71</v>
      </c>
      <c r="BL88" s="30" t="s">
        <v>506</v>
      </c>
      <c r="BM88" s="30">
        <v>71</v>
      </c>
      <c r="BN88" s="30">
        <v>0.95</v>
      </c>
      <c r="BO88" s="30">
        <v>9</v>
      </c>
      <c r="BP88" s="29" t="s">
        <v>1742</v>
      </c>
      <c r="BQ88" s="29" t="s">
        <v>1743</v>
      </c>
      <c r="BR88" s="30">
        <v>51</v>
      </c>
      <c r="BS88" s="30">
        <v>0.92800000000000005</v>
      </c>
      <c r="BT88" s="30" t="s">
        <v>244</v>
      </c>
      <c r="BU88" s="33"/>
      <c r="BV88" s="32" t="s">
        <v>1203</v>
      </c>
      <c r="BW88" s="32" t="s">
        <v>235</v>
      </c>
      <c r="BX88" s="30" t="s">
        <v>245</v>
      </c>
      <c r="BY88" s="30">
        <v>0.86</v>
      </c>
      <c r="BZ88" s="30" t="s">
        <v>1544</v>
      </c>
      <c r="CA88" s="29" t="s">
        <v>403</v>
      </c>
      <c r="CB88" s="35"/>
      <c r="CC88" s="20">
        <v>1</v>
      </c>
      <c r="CD88" s="46" t="s">
        <v>1744</v>
      </c>
      <c r="CE88" s="37" t="s">
        <v>262</v>
      </c>
      <c r="CF88" s="38">
        <v>1994</v>
      </c>
      <c r="CG88" s="37" t="s">
        <v>379</v>
      </c>
      <c r="CH88" s="37" t="s">
        <v>326</v>
      </c>
      <c r="CI88" s="37" t="s">
        <v>433</v>
      </c>
      <c r="CJ88" s="39">
        <v>1</v>
      </c>
      <c r="CK88" s="39">
        <v>1</v>
      </c>
      <c r="CL88" s="39">
        <v>1</v>
      </c>
      <c r="CM88" s="37" t="s">
        <v>272</v>
      </c>
      <c r="CN88" s="37" t="s">
        <v>407</v>
      </c>
      <c r="CO88" s="37" t="s">
        <v>274</v>
      </c>
      <c r="CP88" s="67"/>
      <c r="CQ88" s="37" t="s">
        <v>382</v>
      </c>
      <c r="CR88" s="37" t="s">
        <v>276</v>
      </c>
      <c r="CS88" s="37" t="s">
        <v>332</v>
      </c>
      <c r="CT88" s="37" t="s">
        <v>409</v>
      </c>
      <c r="CU88" s="37" t="s">
        <v>281</v>
      </c>
      <c r="CV88" s="39">
        <v>1</v>
      </c>
      <c r="CW88" s="37" t="s">
        <v>282</v>
      </c>
      <c r="CX88" s="37" t="s">
        <v>411</v>
      </c>
      <c r="CY88" s="40">
        <v>55</v>
      </c>
      <c r="CZ88" s="41" t="s">
        <v>284</v>
      </c>
      <c r="DA88" s="41" t="s">
        <v>287</v>
      </c>
      <c r="DB88" s="42">
        <v>1</v>
      </c>
      <c r="DC88" s="42">
        <v>51</v>
      </c>
      <c r="DD88" s="42">
        <v>9.4600000000000009</v>
      </c>
      <c r="DE88" s="41" t="s">
        <v>336</v>
      </c>
      <c r="DF88" s="42">
        <v>0.01</v>
      </c>
      <c r="DG88" s="20">
        <v>3.3717560000000001E-3</v>
      </c>
      <c r="DH88" s="20">
        <v>3.3717560000000001E-3</v>
      </c>
      <c r="DI88" s="20"/>
      <c r="DJ88" s="20">
        <v>0.39555920628457197</v>
      </c>
      <c r="DK88" s="95">
        <v>51</v>
      </c>
      <c r="DL88" s="125" t="s">
        <v>284</v>
      </c>
      <c r="DM88" s="125" t="s">
        <v>287</v>
      </c>
      <c r="DN88" s="95">
        <v>1</v>
      </c>
      <c r="DO88" s="95">
        <v>47</v>
      </c>
      <c r="DP88" s="95">
        <v>8.0000000000000002E-3</v>
      </c>
      <c r="DQ88" s="125" t="s">
        <v>287</v>
      </c>
      <c r="DR88" s="95">
        <v>0.92800000000000005</v>
      </c>
      <c r="DS88" s="90">
        <v>0.92911013899999995</v>
      </c>
      <c r="DT88" s="90">
        <v>0.92911013899999995</v>
      </c>
      <c r="DU88" s="90"/>
      <c r="DV88" s="90">
        <v>1.3045451E-2</v>
      </c>
      <c r="DW88" s="148"/>
      <c r="DX88" s="29" t="s">
        <v>1669</v>
      </c>
      <c r="DY88" s="29" t="s">
        <v>1457</v>
      </c>
      <c r="EA88" s="163">
        <f t="shared" si="5"/>
        <v>1</v>
      </c>
      <c r="EB88" s="163">
        <f t="shared" si="6"/>
        <v>0</v>
      </c>
      <c r="EC88" s="147">
        <f t="shared" si="7"/>
        <v>1</v>
      </c>
      <c r="ED88" s="172">
        <f t="shared" si="8"/>
        <v>51</v>
      </c>
      <c r="EE88" s="172">
        <f t="shared" si="9"/>
        <v>47</v>
      </c>
    </row>
    <row r="89" spans="1:135" ht="21" customHeight="1" x14ac:dyDescent="0.2">
      <c r="A89" s="14">
        <v>88</v>
      </c>
      <c r="B89" s="29" t="s">
        <v>1745</v>
      </c>
      <c r="C89" s="29" t="s">
        <v>1746</v>
      </c>
      <c r="D89" s="43" t="s">
        <v>1047</v>
      </c>
      <c r="E89" s="43">
        <v>94</v>
      </c>
      <c r="F89" s="43">
        <v>2</v>
      </c>
      <c r="G89" s="43" t="s">
        <v>1747</v>
      </c>
      <c r="H89" s="75"/>
      <c r="I89" s="75" t="s">
        <v>1748</v>
      </c>
      <c r="J89" s="44">
        <v>4</v>
      </c>
      <c r="K89" s="44"/>
      <c r="L89" s="44" t="s">
        <v>1733</v>
      </c>
      <c r="M89" s="44"/>
      <c r="N89" s="44"/>
      <c r="O89" s="44"/>
      <c r="P89" s="44"/>
      <c r="Q89" s="44"/>
      <c r="R89" s="44"/>
      <c r="S89" s="44"/>
      <c r="T89" s="44"/>
      <c r="U89" s="44"/>
      <c r="V89" s="44"/>
      <c r="W89" s="44"/>
      <c r="X89" s="44">
        <v>245</v>
      </c>
      <c r="Y89" s="44"/>
      <c r="Z89" s="44"/>
      <c r="AA89" s="44"/>
      <c r="AB89" s="44"/>
      <c r="AC89" s="44"/>
      <c r="AD89" s="44"/>
      <c r="AE89" s="44"/>
      <c r="AF89" s="44"/>
      <c r="AG89" s="44"/>
      <c r="AH89" s="44"/>
      <c r="AI89" s="44"/>
      <c r="AJ89" s="44"/>
      <c r="AK89" s="44"/>
      <c r="AL89" s="44"/>
      <c r="AM89" s="44"/>
      <c r="AN89" s="44"/>
      <c r="AO89" s="44"/>
      <c r="AP89" s="44">
        <v>0</v>
      </c>
      <c r="AQ89" s="44">
        <v>2</v>
      </c>
      <c r="AR89" s="44">
        <v>0</v>
      </c>
      <c r="AS89" s="44">
        <v>0</v>
      </c>
      <c r="AT89" s="29"/>
      <c r="AU89" s="76"/>
      <c r="AV89" s="122"/>
      <c r="AW89" s="29" t="s">
        <v>311</v>
      </c>
      <c r="AX89" s="30">
        <v>6</v>
      </c>
      <c r="AY89" s="30" t="s">
        <v>1749</v>
      </c>
      <c r="AZ89" s="30">
        <v>153</v>
      </c>
      <c r="BA89" s="30" t="s">
        <v>587</v>
      </c>
      <c r="BB89" s="33"/>
      <c r="BC89" s="33"/>
      <c r="BD89" s="29" t="s">
        <v>1397</v>
      </c>
      <c r="BE89" s="29" t="s">
        <v>314</v>
      </c>
      <c r="BF89" s="29" t="s">
        <v>1750</v>
      </c>
      <c r="BG89" s="30" t="s">
        <v>1751</v>
      </c>
      <c r="BH89" s="33"/>
      <c r="BI89" s="30"/>
      <c r="BJ89" s="30"/>
      <c r="BK89" s="30"/>
      <c r="BL89" s="30"/>
      <c r="BM89" s="30"/>
      <c r="BN89" s="30"/>
      <c r="BO89" s="30"/>
      <c r="BP89" s="29"/>
      <c r="BQ89" s="29"/>
      <c r="BR89" s="30"/>
      <c r="BS89" s="30"/>
      <c r="BT89" s="30"/>
      <c r="BU89" s="33"/>
      <c r="BV89" s="29"/>
      <c r="BW89" s="29"/>
      <c r="BX89" s="30"/>
      <c r="BY89" s="30"/>
      <c r="BZ89" s="30"/>
      <c r="CA89" s="117"/>
      <c r="CB89" s="117"/>
      <c r="CC89" s="33"/>
      <c r="CD89" s="117"/>
      <c r="CE89" s="69"/>
      <c r="CF89" s="69"/>
      <c r="CG89" s="69"/>
      <c r="CH89" s="69"/>
      <c r="CI89" s="69"/>
      <c r="CJ89" s="68"/>
      <c r="CK89" s="68"/>
      <c r="CL89" s="68"/>
      <c r="CM89" s="69"/>
      <c r="CN89" s="69"/>
      <c r="CO89" s="69"/>
      <c r="CP89" s="69"/>
      <c r="CQ89" s="69"/>
      <c r="CR89" s="69"/>
      <c r="CS89" s="69"/>
      <c r="CT89" s="69"/>
      <c r="CU89" s="69"/>
      <c r="CV89" s="68"/>
      <c r="CW89" s="69"/>
      <c r="CX89" s="69"/>
      <c r="CY89" s="40">
        <v>153</v>
      </c>
      <c r="CZ89" s="41" t="s">
        <v>284</v>
      </c>
      <c r="DA89" s="41" t="s">
        <v>287</v>
      </c>
      <c r="DB89" s="42">
        <v>1</v>
      </c>
      <c r="DC89" s="42">
        <v>151</v>
      </c>
      <c r="DD89" s="42">
        <v>4.6100000000000003</v>
      </c>
      <c r="DE89" s="41" t="s">
        <v>336</v>
      </c>
      <c r="DF89" s="42">
        <v>0.05</v>
      </c>
      <c r="DG89" s="44">
        <v>3.3382482999999998E-2</v>
      </c>
      <c r="DH89" s="44">
        <v>3.3382482999999998E-2</v>
      </c>
      <c r="DI89" s="44"/>
      <c r="DJ89" s="44">
        <v>0.172120148195437</v>
      </c>
      <c r="DK89" s="95"/>
      <c r="DL89" s="125"/>
      <c r="DM89" s="64"/>
      <c r="DN89" s="64"/>
      <c r="DO89" s="64"/>
      <c r="DP89" s="64"/>
      <c r="DQ89" s="64"/>
      <c r="DR89" s="64"/>
      <c r="DS89" s="90"/>
      <c r="DT89" s="90"/>
      <c r="DU89" s="90"/>
      <c r="DV89" s="90"/>
      <c r="DW89" s="148"/>
      <c r="DX89" s="44"/>
      <c r="DY89" s="44"/>
      <c r="EC89" s="147"/>
      <c r="ED89" s="172"/>
      <c r="EE89" s="172"/>
    </row>
    <row r="90" spans="1:135" ht="21" customHeight="1" x14ac:dyDescent="0.2">
      <c r="A90" s="14">
        <v>89</v>
      </c>
      <c r="B90" s="15" t="s">
        <v>1752</v>
      </c>
      <c r="C90" s="15" t="s">
        <v>1753</v>
      </c>
      <c r="D90" s="16" t="s">
        <v>1047</v>
      </c>
      <c r="E90" s="16">
        <v>94</v>
      </c>
      <c r="F90" s="16">
        <v>2</v>
      </c>
      <c r="G90" s="16" t="s">
        <v>1754</v>
      </c>
      <c r="H90" s="71" t="s">
        <v>1755</v>
      </c>
      <c r="I90" s="72" t="s">
        <v>1756</v>
      </c>
      <c r="J90" s="20">
        <v>2</v>
      </c>
      <c r="K90" s="20">
        <v>2</v>
      </c>
      <c r="L90" s="20" t="s">
        <v>1757</v>
      </c>
      <c r="M90" s="21">
        <v>1248</v>
      </c>
      <c r="N90" s="20" t="s">
        <v>1758</v>
      </c>
      <c r="O90" s="21" t="s">
        <v>1759</v>
      </c>
      <c r="P90" s="21">
        <v>4655</v>
      </c>
      <c r="Q90" s="20" t="s">
        <v>1758</v>
      </c>
      <c r="R90" s="20" t="s">
        <v>1760</v>
      </c>
      <c r="S90" s="21">
        <v>36</v>
      </c>
      <c r="T90" s="20" t="s">
        <v>1761</v>
      </c>
      <c r="U90" s="20" t="s">
        <v>1760</v>
      </c>
      <c r="V90" s="21">
        <v>36</v>
      </c>
      <c r="W90" s="20" t="s">
        <v>1761</v>
      </c>
      <c r="X90" s="20">
        <v>202</v>
      </c>
      <c r="Y90" s="88">
        <v>4.42</v>
      </c>
      <c r="Z90" s="88">
        <v>4.42</v>
      </c>
      <c r="AA90" s="88">
        <v>3.41</v>
      </c>
      <c r="AB90" s="88">
        <v>3.41</v>
      </c>
      <c r="AC90" s="23">
        <v>1</v>
      </c>
      <c r="AD90" s="23" t="s">
        <v>411</v>
      </c>
      <c r="AE90" s="23">
        <v>1</v>
      </c>
      <c r="AF90" s="25" t="s">
        <v>199</v>
      </c>
      <c r="AG90" s="25" t="s">
        <v>1263</v>
      </c>
      <c r="AH90" s="25" t="s">
        <v>360</v>
      </c>
      <c r="AI90" s="25" t="s">
        <v>606</v>
      </c>
      <c r="AJ90" s="16">
        <v>3.86</v>
      </c>
      <c r="AK90" s="16">
        <v>3.86</v>
      </c>
      <c r="AL90" s="23">
        <v>0</v>
      </c>
      <c r="AM90" s="23"/>
      <c r="AN90" s="23">
        <v>0</v>
      </c>
      <c r="AO90" s="20"/>
      <c r="AP90" s="20">
        <v>0</v>
      </c>
      <c r="AQ90" s="20">
        <v>1</v>
      </c>
      <c r="AR90" s="20">
        <v>1</v>
      </c>
      <c r="AS90" s="20">
        <v>0</v>
      </c>
      <c r="AT90" s="15" t="s">
        <v>1762</v>
      </c>
      <c r="AU90" s="27">
        <v>41138</v>
      </c>
      <c r="AV90" s="47">
        <v>41702</v>
      </c>
      <c r="AW90" s="29" t="s">
        <v>430</v>
      </c>
      <c r="AX90" s="30">
        <v>1</v>
      </c>
      <c r="AY90" s="30" t="s">
        <v>1763</v>
      </c>
      <c r="AZ90" s="30">
        <v>163</v>
      </c>
      <c r="BA90" s="30">
        <v>0.48</v>
      </c>
      <c r="BB90" s="31"/>
      <c r="BC90" s="31"/>
      <c r="BD90" s="32" t="s">
        <v>1764</v>
      </c>
      <c r="BE90" s="32" t="s">
        <v>235</v>
      </c>
      <c r="BF90" s="29" t="s">
        <v>1765</v>
      </c>
      <c r="BG90" s="30" t="s">
        <v>1766</v>
      </c>
      <c r="BH90" s="33"/>
      <c r="BI90" s="30">
        <v>275</v>
      </c>
      <c r="BJ90" s="30">
        <v>380</v>
      </c>
      <c r="BK90" s="30">
        <v>480</v>
      </c>
      <c r="BL90" s="30" t="s">
        <v>240</v>
      </c>
      <c r="BM90" s="30">
        <v>275</v>
      </c>
      <c r="BN90" s="30">
        <v>0.8</v>
      </c>
      <c r="BO90" s="30">
        <v>1</v>
      </c>
      <c r="BP90" s="29" t="s">
        <v>458</v>
      </c>
      <c r="BQ90" s="29" t="s">
        <v>1767</v>
      </c>
      <c r="BR90" s="30">
        <v>304</v>
      </c>
      <c r="BS90" s="30">
        <v>0.87</v>
      </c>
      <c r="BT90" s="30" t="s">
        <v>244</v>
      </c>
      <c r="BU90" s="31"/>
      <c r="BV90" s="32" t="s">
        <v>1764</v>
      </c>
      <c r="BW90" s="32" t="s">
        <v>235</v>
      </c>
      <c r="BX90" s="30" t="s">
        <v>456</v>
      </c>
      <c r="BY90" s="30">
        <v>0.8</v>
      </c>
      <c r="BZ90" s="30" t="s">
        <v>1768</v>
      </c>
      <c r="CA90" s="29" t="s">
        <v>1769</v>
      </c>
      <c r="CB90" s="29" t="s">
        <v>1770</v>
      </c>
      <c r="CC90" s="20">
        <v>1</v>
      </c>
      <c r="CD90" s="35"/>
      <c r="CE90" s="37" t="s">
        <v>262</v>
      </c>
      <c r="CF90" s="38">
        <v>2011</v>
      </c>
      <c r="CG90" s="37" t="s">
        <v>1771</v>
      </c>
      <c r="CH90" s="37" t="s">
        <v>269</v>
      </c>
      <c r="CI90" s="37" t="s">
        <v>433</v>
      </c>
      <c r="CJ90" s="39">
        <v>14</v>
      </c>
      <c r="CK90" s="39">
        <v>7</v>
      </c>
      <c r="CL90" s="39">
        <v>36</v>
      </c>
      <c r="CM90" s="37" t="s">
        <v>1181</v>
      </c>
      <c r="CN90" s="37" t="s">
        <v>407</v>
      </c>
      <c r="CO90" s="37" t="s">
        <v>277</v>
      </c>
      <c r="CP90" s="37" t="s">
        <v>1772</v>
      </c>
      <c r="CQ90" s="37" t="s">
        <v>274</v>
      </c>
      <c r="CR90" s="37" t="s">
        <v>274</v>
      </c>
      <c r="CS90" s="37" t="s">
        <v>681</v>
      </c>
      <c r="CT90" s="37" t="s">
        <v>654</v>
      </c>
      <c r="CU90" s="37" t="s">
        <v>281</v>
      </c>
      <c r="CV90" s="39">
        <v>1</v>
      </c>
      <c r="CW90" s="37" t="s">
        <v>282</v>
      </c>
      <c r="CX90" s="37" t="s">
        <v>411</v>
      </c>
      <c r="CY90" s="40">
        <v>163</v>
      </c>
      <c r="CZ90" s="41" t="s">
        <v>464</v>
      </c>
      <c r="DA90" s="41" t="s">
        <v>287</v>
      </c>
      <c r="DB90" s="42">
        <v>1</v>
      </c>
      <c r="DC90" s="42">
        <v>26</v>
      </c>
      <c r="DD90" s="42">
        <v>0.72</v>
      </c>
      <c r="DE90" s="41" t="s">
        <v>287</v>
      </c>
      <c r="DF90" s="42">
        <v>0.48</v>
      </c>
      <c r="DG90" s="20">
        <v>0.47794817699999997</v>
      </c>
      <c r="DH90" s="20">
        <v>0.47794817699999997</v>
      </c>
      <c r="DI90" s="20"/>
      <c r="DJ90" s="20">
        <v>0.13981663248843301</v>
      </c>
      <c r="DK90" s="95">
        <v>304</v>
      </c>
      <c r="DL90" s="125" t="s">
        <v>464</v>
      </c>
      <c r="DM90" s="125" t="s">
        <v>287</v>
      </c>
      <c r="DN90" s="95">
        <v>1</v>
      </c>
      <c r="DO90" s="95">
        <v>26</v>
      </c>
      <c r="DP90" s="95">
        <v>0.15</v>
      </c>
      <c r="DQ90" s="125" t="s">
        <v>287</v>
      </c>
      <c r="DR90" s="95">
        <v>0.87</v>
      </c>
      <c r="DS90" s="90">
        <v>0.88192219599999999</v>
      </c>
      <c r="DT90" s="90">
        <v>0.88192219599999999</v>
      </c>
      <c r="DU90" s="90"/>
      <c r="DV90" s="90">
        <v>2.9404699999999999E-2</v>
      </c>
      <c r="DW90" s="148"/>
      <c r="DX90" s="29" t="s">
        <v>1764</v>
      </c>
      <c r="DY90" s="29" t="s">
        <v>1764</v>
      </c>
      <c r="EA90" s="163">
        <f t="shared" si="5"/>
        <v>0</v>
      </c>
      <c r="EB90" s="163">
        <f t="shared" si="6"/>
        <v>0</v>
      </c>
      <c r="EC90" s="147">
        <f t="shared" si="7"/>
        <v>1</v>
      </c>
      <c r="ED90" s="172">
        <f t="shared" si="8"/>
        <v>26</v>
      </c>
      <c r="EE90" s="172">
        <f t="shared" si="9"/>
        <v>26</v>
      </c>
    </row>
    <row r="91" spans="1:135" ht="21" customHeight="1" x14ac:dyDescent="0.2">
      <c r="A91" s="14">
        <v>90</v>
      </c>
      <c r="B91" s="29" t="s">
        <v>1773</v>
      </c>
      <c r="C91" s="29" t="s">
        <v>1774</v>
      </c>
      <c r="D91" s="43" t="s">
        <v>1047</v>
      </c>
      <c r="E91" s="43">
        <v>94</v>
      </c>
      <c r="F91" s="43">
        <v>1</v>
      </c>
      <c r="G91" s="43" t="s">
        <v>1775</v>
      </c>
      <c r="H91" s="75"/>
      <c r="I91" s="75" t="s">
        <v>1776</v>
      </c>
      <c r="J91" s="44">
        <v>5</v>
      </c>
      <c r="K91" s="44"/>
      <c r="L91" s="44" t="s">
        <v>1237</v>
      </c>
      <c r="M91" s="44"/>
      <c r="N91" s="44"/>
      <c r="O91" s="44"/>
      <c r="P91" s="44"/>
      <c r="Q91" s="44"/>
      <c r="R91" s="44"/>
      <c r="S91" s="44"/>
      <c r="T91" s="44"/>
      <c r="U91" s="44"/>
      <c r="V91" s="44"/>
      <c r="W91" s="44"/>
      <c r="X91" s="44">
        <v>113</v>
      </c>
      <c r="Y91" s="44"/>
      <c r="Z91" s="44"/>
      <c r="AA91" s="44"/>
      <c r="AB91" s="44"/>
      <c r="AC91" s="44"/>
      <c r="AD91" s="44"/>
      <c r="AE91" s="44"/>
      <c r="AF91" s="44"/>
      <c r="AG91" s="44"/>
      <c r="AH91" s="44"/>
      <c r="AI91" s="44"/>
      <c r="AJ91" s="44"/>
      <c r="AK91" s="44"/>
      <c r="AL91" s="44"/>
      <c r="AM91" s="44"/>
      <c r="AN91" s="44"/>
      <c r="AO91" s="44"/>
      <c r="AP91" s="44">
        <v>0</v>
      </c>
      <c r="AQ91" s="44">
        <v>0</v>
      </c>
      <c r="AR91" s="44">
        <v>0</v>
      </c>
      <c r="AS91" s="44">
        <v>0</v>
      </c>
      <c r="AT91" s="29"/>
      <c r="AU91" s="76"/>
      <c r="AV91" s="123"/>
      <c r="AW91" s="29" t="s">
        <v>311</v>
      </c>
      <c r="AX91" s="30">
        <v>3</v>
      </c>
      <c r="AY91" s="30" t="s">
        <v>1777</v>
      </c>
      <c r="AZ91" s="30">
        <v>193</v>
      </c>
      <c r="BA91" s="30" t="s">
        <v>503</v>
      </c>
      <c r="BB91" s="30"/>
      <c r="BC91" s="30"/>
      <c r="BD91" s="29" t="s">
        <v>1355</v>
      </c>
      <c r="BE91" s="29" t="s">
        <v>1778</v>
      </c>
      <c r="BF91" s="29" t="s">
        <v>1779</v>
      </c>
      <c r="BG91" s="30" t="s">
        <v>1780</v>
      </c>
      <c r="BH91" s="33"/>
      <c r="BI91" s="30"/>
      <c r="BJ91" s="30"/>
      <c r="BK91" s="30"/>
      <c r="BL91" s="30"/>
      <c r="BM91" s="30"/>
      <c r="BN91" s="30"/>
      <c r="BO91" s="30"/>
      <c r="BP91" s="29"/>
      <c r="BQ91" s="29"/>
      <c r="BR91" s="30"/>
      <c r="BS91" s="30"/>
      <c r="BT91" s="30"/>
      <c r="BU91" s="30"/>
      <c r="BV91" s="29"/>
      <c r="BW91" s="29"/>
      <c r="BX91" s="30"/>
      <c r="BY91" s="30"/>
      <c r="BZ91" s="30"/>
      <c r="CA91" s="29"/>
      <c r="CB91" s="29"/>
      <c r="CC91" s="33"/>
      <c r="CD91" s="117"/>
      <c r="CE91" s="69"/>
      <c r="CF91" s="69"/>
      <c r="CG91" s="69"/>
      <c r="CH91" s="69"/>
      <c r="CI91" s="69"/>
      <c r="CJ91" s="68"/>
      <c r="CK91" s="68"/>
      <c r="CL91" s="68"/>
      <c r="CM91" s="69"/>
      <c r="CN91" s="69"/>
      <c r="CO91" s="69"/>
      <c r="CP91" s="69"/>
      <c r="CQ91" s="69"/>
      <c r="CR91" s="69"/>
      <c r="CS91" s="69"/>
      <c r="CT91" s="69"/>
      <c r="CU91" s="69"/>
      <c r="CV91" s="68"/>
      <c r="CW91" s="69"/>
      <c r="CX91" s="69"/>
      <c r="CY91" s="40">
        <v>193</v>
      </c>
      <c r="CZ91" s="41" t="s">
        <v>1781</v>
      </c>
      <c r="DA91" s="41" t="s">
        <v>287</v>
      </c>
      <c r="DB91" s="53"/>
      <c r="DC91" s="53"/>
      <c r="DD91" s="42">
        <v>21.04</v>
      </c>
      <c r="DE91" s="41" t="s">
        <v>336</v>
      </c>
      <c r="DF91" s="42">
        <v>1E-3</v>
      </c>
      <c r="DG91" s="44" t="s">
        <v>512</v>
      </c>
      <c r="DH91" s="44" t="s">
        <v>512</v>
      </c>
      <c r="DI91" s="44"/>
      <c r="DJ91" s="44" t="s">
        <v>512</v>
      </c>
      <c r="DK91" s="95"/>
      <c r="DL91" s="125"/>
      <c r="DM91" s="64"/>
      <c r="DN91" s="64"/>
      <c r="DO91" s="64"/>
      <c r="DP91" s="64"/>
      <c r="DQ91" s="64"/>
      <c r="DR91" s="64"/>
      <c r="DS91" s="90"/>
      <c r="DT91" s="90"/>
      <c r="DU91" s="90"/>
      <c r="DV91" s="90"/>
      <c r="DW91" s="148"/>
      <c r="DX91" s="44"/>
      <c r="DY91" s="44"/>
      <c r="EC91" s="147"/>
      <c r="ED91" s="172"/>
      <c r="EE91" s="172"/>
    </row>
    <row r="92" spans="1:135" ht="21" customHeight="1" x14ac:dyDescent="0.2">
      <c r="A92" s="14">
        <v>91</v>
      </c>
      <c r="B92" s="29" t="s">
        <v>1782</v>
      </c>
      <c r="C92" s="29" t="s">
        <v>1783</v>
      </c>
      <c r="D92" s="43" t="s">
        <v>1047</v>
      </c>
      <c r="E92" s="43">
        <v>94</v>
      </c>
      <c r="F92" s="43">
        <v>1</v>
      </c>
      <c r="G92" s="43" t="s">
        <v>1784</v>
      </c>
      <c r="H92" s="75"/>
      <c r="I92" s="75" t="s">
        <v>1785</v>
      </c>
      <c r="J92" s="44">
        <v>3</v>
      </c>
      <c r="K92" s="44"/>
      <c r="L92" s="44" t="s">
        <v>1786</v>
      </c>
      <c r="M92" s="44"/>
      <c r="N92" s="44"/>
      <c r="O92" s="44"/>
      <c r="P92" s="44"/>
      <c r="Q92" s="44"/>
      <c r="R92" s="44"/>
      <c r="S92" s="44"/>
      <c r="T92" s="44"/>
      <c r="U92" s="44"/>
      <c r="V92" s="44"/>
      <c r="W92" s="44"/>
      <c r="X92" s="44">
        <v>168</v>
      </c>
      <c r="Y92" s="44"/>
      <c r="Z92" s="44"/>
      <c r="AA92" s="44"/>
      <c r="AB92" s="44"/>
      <c r="AC92" s="44"/>
      <c r="AD92" s="44"/>
      <c r="AE92" s="44"/>
      <c r="AF92" s="44"/>
      <c r="AG92" s="44"/>
      <c r="AH92" s="44"/>
      <c r="AI92" s="44"/>
      <c r="AJ92" s="44"/>
      <c r="AK92" s="44"/>
      <c r="AL92" s="44"/>
      <c r="AM92" s="44"/>
      <c r="AN92" s="44"/>
      <c r="AO92" s="44"/>
      <c r="AP92" s="44">
        <v>0</v>
      </c>
      <c r="AQ92" s="44">
        <v>2</v>
      </c>
      <c r="AR92" s="44">
        <v>0</v>
      </c>
      <c r="AS92" s="44">
        <v>0</v>
      </c>
      <c r="AT92" s="29"/>
      <c r="AU92" s="76"/>
      <c r="AW92" s="29" t="s">
        <v>311</v>
      </c>
      <c r="AX92" s="30">
        <v>2</v>
      </c>
      <c r="AY92" s="30" t="s">
        <v>1787</v>
      </c>
      <c r="AZ92" s="30">
        <v>116</v>
      </c>
      <c r="BA92" s="30">
        <v>1E-3</v>
      </c>
      <c r="BB92" s="33"/>
      <c r="BC92" s="33"/>
      <c r="BD92" s="29" t="s">
        <v>1788</v>
      </c>
      <c r="BE92" s="29" t="s">
        <v>314</v>
      </c>
      <c r="BF92" s="29" t="s">
        <v>1789</v>
      </c>
      <c r="BG92" s="30" t="s">
        <v>1790</v>
      </c>
      <c r="BI92" s="45"/>
      <c r="BJ92" s="45"/>
      <c r="BK92" s="45"/>
      <c r="BL92" s="45"/>
      <c r="BM92" s="45"/>
      <c r="BN92" s="45"/>
      <c r="BO92" s="45"/>
      <c r="CC92" s="45"/>
      <c r="CE92" s="67"/>
      <c r="CF92" s="67"/>
      <c r="CG92" s="67"/>
      <c r="CH92" s="67"/>
      <c r="CI92" s="67"/>
      <c r="CJ92" s="68"/>
      <c r="CK92" s="68"/>
      <c r="CL92" s="68"/>
      <c r="CM92" s="67"/>
      <c r="CN92" s="67"/>
      <c r="CO92" s="67"/>
      <c r="CP92" s="67"/>
      <c r="CQ92" s="67"/>
      <c r="CR92" s="67"/>
      <c r="CS92" s="67"/>
      <c r="CT92" s="67"/>
      <c r="CU92" s="67"/>
      <c r="CV92" s="68"/>
      <c r="CW92" s="67"/>
      <c r="CX92" s="67"/>
      <c r="CY92" s="40">
        <v>116</v>
      </c>
      <c r="CZ92" s="41" t="s">
        <v>284</v>
      </c>
      <c r="DA92" s="41" t="s">
        <v>287</v>
      </c>
      <c r="DB92" s="42">
        <v>1</v>
      </c>
      <c r="DC92" s="42">
        <v>105</v>
      </c>
      <c r="DD92" s="42">
        <v>12.53</v>
      </c>
      <c r="DE92" s="41" t="s">
        <v>287</v>
      </c>
      <c r="DF92" s="42">
        <v>1E-3</v>
      </c>
      <c r="DG92" s="44">
        <v>5.9829000000000002E-4</v>
      </c>
      <c r="DH92" s="44">
        <v>5.9829000000000002E-4</v>
      </c>
      <c r="DI92" s="44"/>
      <c r="DJ92" s="44">
        <v>0.32651351889720098</v>
      </c>
      <c r="DK92" s="95"/>
      <c r="DL92" s="125"/>
      <c r="DM92" s="64"/>
      <c r="DN92" s="64"/>
      <c r="DO92" s="64"/>
      <c r="DP92" s="64"/>
      <c r="DQ92" s="64"/>
      <c r="DR92" s="64"/>
      <c r="DS92" s="90"/>
      <c r="DT92" s="90"/>
      <c r="DU92" s="90"/>
      <c r="DV92" s="90"/>
      <c r="DW92" s="148"/>
      <c r="DX92" s="44"/>
      <c r="DY92" s="44"/>
      <c r="EC92" s="147"/>
      <c r="ED92" s="172"/>
      <c r="EE92" s="172"/>
    </row>
    <row r="93" spans="1:135" ht="21" customHeight="1" x14ac:dyDescent="0.2">
      <c r="A93" s="14">
        <v>92</v>
      </c>
      <c r="B93" s="29" t="s">
        <v>1791</v>
      </c>
      <c r="C93" s="29" t="s">
        <v>1792</v>
      </c>
      <c r="D93" s="43" t="s">
        <v>1047</v>
      </c>
      <c r="E93" s="43">
        <v>94</v>
      </c>
      <c r="F93" s="43">
        <v>2</v>
      </c>
      <c r="G93" s="43" t="s">
        <v>1793</v>
      </c>
      <c r="H93" s="75"/>
      <c r="I93" s="75" t="s">
        <v>1794</v>
      </c>
      <c r="J93" s="44">
        <v>3</v>
      </c>
      <c r="K93" s="44"/>
      <c r="L93" s="44" t="s">
        <v>1795</v>
      </c>
      <c r="M93" s="44"/>
      <c r="N93" s="44"/>
      <c r="O93" s="44"/>
      <c r="P93" s="44"/>
      <c r="Q93" s="44"/>
      <c r="R93" s="44"/>
      <c r="S93" s="44"/>
      <c r="T93" s="44"/>
      <c r="U93" s="44"/>
      <c r="V93" s="44"/>
      <c r="W93" s="44"/>
      <c r="X93" s="44">
        <v>62</v>
      </c>
      <c r="Y93" s="44"/>
      <c r="Z93" s="44"/>
      <c r="AA93" s="44"/>
      <c r="AB93" s="44"/>
      <c r="AC93" s="44"/>
      <c r="AD93" s="44"/>
      <c r="AE93" s="44"/>
      <c r="AF93" s="44"/>
      <c r="AG93" s="44"/>
      <c r="AH93" s="44"/>
      <c r="AI93" s="44"/>
      <c r="AJ93" s="44"/>
      <c r="AK93" s="44"/>
      <c r="AL93" s="44"/>
      <c r="AM93" s="44"/>
      <c r="AN93" s="44"/>
      <c r="AO93" s="44"/>
      <c r="AP93" s="44">
        <v>0</v>
      </c>
      <c r="AQ93" s="44">
        <v>0</v>
      </c>
      <c r="AR93" s="44">
        <v>0</v>
      </c>
      <c r="AS93" s="44">
        <v>0</v>
      </c>
      <c r="AT93" s="29"/>
      <c r="AU93" s="76"/>
      <c r="AW93" s="29" t="s">
        <v>311</v>
      </c>
      <c r="AX93" s="30">
        <v>4</v>
      </c>
      <c r="AY93" s="30" t="s">
        <v>1796</v>
      </c>
      <c r="AZ93" s="30">
        <v>81</v>
      </c>
      <c r="BA93" s="30">
        <v>8.9999999999999993E-3</v>
      </c>
      <c r="BB93" s="33"/>
      <c r="BC93" s="33"/>
      <c r="BD93" s="29" t="s">
        <v>1797</v>
      </c>
      <c r="BE93" s="29" t="s">
        <v>235</v>
      </c>
      <c r="BF93" s="29" t="s">
        <v>1798</v>
      </c>
      <c r="BG93" s="30"/>
      <c r="BI93" s="45"/>
      <c r="BJ93" s="45"/>
      <c r="BK93" s="45"/>
      <c r="BL93" s="45"/>
      <c r="BM93" s="45"/>
      <c r="BN93" s="45"/>
      <c r="BO93" s="45"/>
      <c r="CC93" s="45"/>
      <c r="CE93" s="67"/>
      <c r="CF93" s="67"/>
      <c r="CG93" s="67"/>
      <c r="CH93" s="67"/>
      <c r="CI93" s="67"/>
      <c r="CJ93" s="68"/>
      <c r="CK93" s="68"/>
      <c r="CL93" s="68"/>
      <c r="CM93" s="67"/>
      <c r="CN93" s="67"/>
      <c r="CO93" s="67"/>
      <c r="CP93" s="67"/>
      <c r="CQ93" s="67"/>
      <c r="CR93" s="67"/>
      <c r="CS93" s="67"/>
      <c r="CT93" s="67"/>
      <c r="CU93" s="67"/>
      <c r="CV93" s="68"/>
      <c r="CW93" s="67"/>
      <c r="CX93" s="67"/>
      <c r="CY93" s="40">
        <v>81</v>
      </c>
      <c r="CZ93" s="41" t="s">
        <v>284</v>
      </c>
      <c r="DA93" s="41" t="s">
        <v>287</v>
      </c>
      <c r="DB93" s="42">
        <v>1</v>
      </c>
      <c r="DC93" s="42">
        <v>73</v>
      </c>
      <c r="DD93" s="42">
        <v>7.13</v>
      </c>
      <c r="DE93" s="41" t="s">
        <v>287</v>
      </c>
      <c r="DF93" s="42">
        <v>8.9999999999999993E-3</v>
      </c>
      <c r="DG93" s="44">
        <v>9.3387899999999996E-3</v>
      </c>
      <c r="DH93" s="44">
        <v>9.3387899999999996E-3</v>
      </c>
      <c r="DI93" s="44"/>
      <c r="DJ93" s="44">
        <v>0.29829583778337698</v>
      </c>
      <c r="DK93" s="95"/>
      <c r="DL93" s="125"/>
      <c r="DM93" s="64"/>
      <c r="DN93" s="64"/>
      <c r="DO93" s="64"/>
      <c r="DP93" s="64"/>
      <c r="DQ93" s="64"/>
      <c r="DR93" s="64"/>
      <c r="DS93" s="90"/>
      <c r="DT93" s="90"/>
      <c r="DU93" s="90"/>
      <c r="DV93" s="90"/>
      <c r="DW93" s="148"/>
      <c r="DX93" s="44"/>
      <c r="DY93" s="44"/>
      <c r="EC93" s="147"/>
      <c r="ED93" s="172"/>
      <c r="EE93" s="172"/>
    </row>
    <row r="94" spans="1:135" ht="21" customHeight="1" x14ac:dyDescent="0.2">
      <c r="A94" s="14">
        <v>93</v>
      </c>
      <c r="B94" s="15" t="s">
        <v>1799</v>
      </c>
      <c r="C94" s="15" t="s">
        <v>1800</v>
      </c>
      <c r="D94" s="16" t="s">
        <v>1047</v>
      </c>
      <c r="E94" s="16">
        <v>94</v>
      </c>
      <c r="F94" s="16">
        <v>3</v>
      </c>
      <c r="G94" s="16" t="s">
        <v>1801</v>
      </c>
      <c r="H94" s="71" t="s">
        <v>1802</v>
      </c>
      <c r="I94" s="72" t="s">
        <v>1803</v>
      </c>
      <c r="J94" s="20">
        <v>4</v>
      </c>
      <c r="K94" s="20">
        <v>4</v>
      </c>
      <c r="L94" s="20" t="s">
        <v>1804</v>
      </c>
      <c r="M94" s="21">
        <v>5349</v>
      </c>
      <c r="N94" s="20" t="s">
        <v>1805</v>
      </c>
      <c r="O94" s="20" t="s">
        <v>1806</v>
      </c>
      <c r="P94" s="21">
        <v>11286</v>
      </c>
      <c r="Q94" s="20" t="s">
        <v>641</v>
      </c>
      <c r="R94" s="20" t="s">
        <v>1807</v>
      </c>
      <c r="S94" s="21">
        <v>323</v>
      </c>
      <c r="T94" s="20" t="s">
        <v>1808</v>
      </c>
      <c r="U94" s="20" t="s">
        <v>1807</v>
      </c>
      <c r="V94" s="21">
        <v>323</v>
      </c>
      <c r="W94" s="20" t="s">
        <v>1808</v>
      </c>
      <c r="X94" s="20">
        <v>117</v>
      </c>
      <c r="Y94" s="88">
        <v>2.84</v>
      </c>
      <c r="Z94" s="88">
        <v>2.98</v>
      </c>
      <c r="AA94" s="88">
        <v>2.62</v>
      </c>
      <c r="AB94" s="88">
        <v>2.62</v>
      </c>
      <c r="AC94" s="23">
        <v>8</v>
      </c>
      <c r="AD94" s="23" t="s">
        <v>411</v>
      </c>
      <c r="AE94" s="23">
        <v>1</v>
      </c>
      <c r="AF94" s="25" t="s">
        <v>199</v>
      </c>
      <c r="AG94" s="25" t="s">
        <v>203</v>
      </c>
      <c r="AH94" s="25" t="s">
        <v>393</v>
      </c>
      <c r="AI94" s="25" t="s">
        <v>606</v>
      </c>
      <c r="AJ94" s="16">
        <v>1.5</v>
      </c>
      <c r="AK94" s="16">
        <v>2.66</v>
      </c>
      <c r="AL94" s="23">
        <v>0</v>
      </c>
      <c r="AM94" s="23"/>
      <c r="AN94" s="23">
        <v>0</v>
      </c>
      <c r="AO94" s="20"/>
      <c r="AP94" s="20">
        <v>0</v>
      </c>
      <c r="AQ94" s="20">
        <v>1</v>
      </c>
      <c r="AR94" s="30">
        <v>1</v>
      </c>
      <c r="AS94" s="20">
        <v>0</v>
      </c>
      <c r="AT94" s="15" t="s">
        <v>1809</v>
      </c>
      <c r="AU94" s="27">
        <v>41863</v>
      </c>
      <c r="AV94" s="124">
        <v>42080</v>
      </c>
      <c r="AW94" s="15" t="s">
        <v>223</v>
      </c>
      <c r="AX94" s="16">
        <v>8</v>
      </c>
      <c r="AY94" s="16" t="s">
        <v>1810</v>
      </c>
      <c r="AZ94" s="16">
        <v>91</v>
      </c>
      <c r="BA94" s="16" t="s">
        <v>527</v>
      </c>
      <c r="BB94" s="62"/>
      <c r="BC94" s="62"/>
      <c r="BD94" s="15" t="s">
        <v>1811</v>
      </c>
      <c r="BE94" s="49" t="s">
        <v>235</v>
      </c>
      <c r="BF94" s="15" t="s">
        <v>1812</v>
      </c>
      <c r="BG94" s="16" t="s">
        <v>1813</v>
      </c>
      <c r="BH94" s="62"/>
      <c r="BI94" s="30">
        <v>73</v>
      </c>
      <c r="BJ94" s="30">
        <v>96</v>
      </c>
      <c r="BK94" s="30">
        <v>119</v>
      </c>
      <c r="BL94" s="30" t="s">
        <v>240</v>
      </c>
      <c r="BM94" s="30">
        <v>73</v>
      </c>
      <c r="BN94" s="30">
        <v>0.8</v>
      </c>
      <c r="BO94" s="30">
        <v>2</v>
      </c>
      <c r="BP94" s="29" t="s">
        <v>590</v>
      </c>
      <c r="BQ94" s="29" t="s">
        <v>1814</v>
      </c>
      <c r="BR94" s="30">
        <v>76</v>
      </c>
      <c r="BS94" s="30">
        <v>0.26500000000000001</v>
      </c>
      <c r="BT94" s="30" t="s">
        <v>375</v>
      </c>
      <c r="BU94" s="33"/>
      <c r="BV94" s="49" t="s">
        <v>1811</v>
      </c>
      <c r="BW94" s="49" t="s">
        <v>235</v>
      </c>
      <c r="BX94" s="30" t="s">
        <v>245</v>
      </c>
      <c r="BY94" s="30">
        <v>0.81</v>
      </c>
      <c r="BZ94" s="30" t="s">
        <v>1815</v>
      </c>
      <c r="CA94" s="29" t="s">
        <v>377</v>
      </c>
      <c r="CB94" s="35"/>
      <c r="CC94" s="20">
        <v>1</v>
      </c>
      <c r="CD94" s="35"/>
      <c r="CE94" s="37" t="s">
        <v>262</v>
      </c>
      <c r="CF94" s="38">
        <v>2004</v>
      </c>
      <c r="CG94" s="37" t="s">
        <v>266</v>
      </c>
      <c r="CH94" s="37" t="s">
        <v>267</v>
      </c>
      <c r="CI94" s="37" t="s">
        <v>326</v>
      </c>
      <c r="CJ94" s="39">
        <v>22</v>
      </c>
      <c r="CK94" s="39">
        <v>13</v>
      </c>
      <c r="CL94" s="39">
        <v>334</v>
      </c>
      <c r="CM94" s="37" t="s">
        <v>272</v>
      </c>
      <c r="CN94" s="37" t="s">
        <v>273</v>
      </c>
      <c r="CO94" s="37" t="s">
        <v>330</v>
      </c>
      <c r="CP94" s="37" t="s">
        <v>1816</v>
      </c>
      <c r="CQ94" s="91" t="s">
        <v>276</v>
      </c>
      <c r="CR94" s="91" t="s">
        <v>276</v>
      </c>
      <c r="CS94" s="63" t="s">
        <v>332</v>
      </c>
      <c r="CT94" s="91" t="s">
        <v>462</v>
      </c>
      <c r="CU94" s="37" t="s">
        <v>281</v>
      </c>
      <c r="CV94" s="39">
        <v>1</v>
      </c>
      <c r="CW94" s="37" t="s">
        <v>282</v>
      </c>
      <c r="CX94" s="37" t="s">
        <v>411</v>
      </c>
      <c r="CY94" s="14">
        <v>91</v>
      </c>
      <c r="CZ94" s="41" t="s">
        <v>464</v>
      </c>
      <c r="DA94" s="41" t="s">
        <v>287</v>
      </c>
      <c r="DB94" s="42">
        <v>1</v>
      </c>
      <c r="DC94" s="42">
        <v>83</v>
      </c>
      <c r="DD94" s="42">
        <v>3.05</v>
      </c>
      <c r="DE94" s="41" t="s">
        <v>336</v>
      </c>
      <c r="DF94" s="42">
        <v>0.01</v>
      </c>
      <c r="DG94" s="20">
        <v>3.071238E-3</v>
      </c>
      <c r="DH94" s="20">
        <v>3.071238E-3</v>
      </c>
      <c r="DI94" s="20"/>
      <c r="DJ94" s="20">
        <v>0.31746299369084502</v>
      </c>
      <c r="DK94" s="95">
        <v>76</v>
      </c>
      <c r="DL94" s="125" t="s">
        <v>464</v>
      </c>
      <c r="DM94" s="125" t="s">
        <v>287</v>
      </c>
      <c r="DN94" s="125">
        <v>1</v>
      </c>
      <c r="DO94" s="125">
        <v>68</v>
      </c>
      <c r="DP94" s="125">
        <v>-1.1240000000000001</v>
      </c>
      <c r="DQ94" s="125" t="s">
        <v>287</v>
      </c>
      <c r="DR94" s="159">
        <v>0.26500000000000001</v>
      </c>
      <c r="DS94" s="160">
        <v>0.26496530000000001</v>
      </c>
      <c r="DT94" s="160">
        <v>0.26496530000000001</v>
      </c>
      <c r="DU94" s="90"/>
      <c r="DV94" s="161">
        <v>-0.1351</v>
      </c>
      <c r="DW94" s="148"/>
      <c r="DX94" s="15" t="s">
        <v>1811</v>
      </c>
      <c r="DY94" s="29" t="s">
        <v>1811</v>
      </c>
      <c r="EA94" s="163">
        <f t="shared" si="5"/>
        <v>1</v>
      </c>
      <c r="EB94" s="163">
        <f t="shared" si="6"/>
        <v>0</v>
      </c>
      <c r="EC94" s="147">
        <f t="shared" si="7"/>
        <v>1</v>
      </c>
      <c r="ED94" s="172">
        <f t="shared" si="8"/>
        <v>83</v>
      </c>
      <c r="EE94" s="172">
        <f t="shared" si="9"/>
        <v>68</v>
      </c>
    </row>
    <row r="95" spans="1:135" ht="21" customHeight="1" x14ac:dyDescent="0.2">
      <c r="A95" s="14">
        <v>94</v>
      </c>
      <c r="B95" s="15" t="s">
        <v>1817</v>
      </c>
      <c r="C95" s="15" t="s">
        <v>1818</v>
      </c>
      <c r="D95" s="16" t="s">
        <v>1047</v>
      </c>
      <c r="E95" s="16">
        <v>95</v>
      </c>
      <c r="F95" s="16">
        <v>2</v>
      </c>
      <c r="G95" s="16" t="s">
        <v>1819</v>
      </c>
      <c r="H95" s="71" t="s">
        <v>1820</v>
      </c>
      <c r="I95" s="72" t="s">
        <v>1821</v>
      </c>
      <c r="J95" s="20">
        <v>1</v>
      </c>
      <c r="K95" s="20">
        <v>1</v>
      </c>
      <c r="L95" s="20" t="s">
        <v>1822</v>
      </c>
      <c r="M95" s="21">
        <v>828</v>
      </c>
      <c r="N95" s="20" t="s">
        <v>1823</v>
      </c>
      <c r="O95" s="20" t="s">
        <v>1822</v>
      </c>
      <c r="P95" s="21">
        <v>828</v>
      </c>
      <c r="Q95" s="20" t="s">
        <v>1823</v>
      </c>
      <c r="R95" s="20" t="s">
        <v>831</v>
      </c>
      <c r="S95" s="21">
        <v>20</v>
      </c>
      <c r="T95" s="20" t="s">
        <v>832</v>
      </c>
      <c r="U95" s="20" t="s">
        <v>831</v>
      </c>
      <c r="V95" s="21">
        <v>20</v>
      </c>
      <c r="W95" s="20" t="s">
        <v>832</v>
      </c>
      <c r="X95" s="20">
        <v>51</v>
      </c>
      <c r="Y95" s="88">
        <v>2.09</v>
      </c>
      <c r="Z95" s="88">
        <v>2.09</v>
      </c>
      <c r="AA95" s="22">
        <v>1.54</v>
      </c>
      <c r="AB95" s="22">
        <v>1.54</v>
      </c>
      <c r="AC95" s="23">
        <v>5</v>
      </c>
      <c r="AD95" s="23" t="s">
        <v>411</v>
      </c>
      <c r="AE95" s="23">
        <v>1</v>
      </c>
      <c r="AF95" s="25" t="s">
        <v>199</v>
      </c>
      <c r="AG95" s="25" t="s">
        <v>807</v>
      </c>
      <c r="AH95" s="25" t="s">
        <v>393</v>
      </c>
      <c r="AI95" s="25" t="s">
        <v>207</v>
      </c>
      <c r="AJ95" s="16">
        <v>2</v>
      </c>
      <c r="AK95" s="16">
        <v>3</v>
      </c>
      <c r="AL95" s="23">
        <v>0</v>
      </c>
      <c r="AM95" s="23"/>
      <c r="AN95" s="23">
        <v>0</v>
      </c>
      <c r="AO95" s="20"/>
      <c r="AP95" s="20">
        <v>0</v>
      </c>
      <c r="AQ95" s="20">
        <v>1</v>
      </c>
      <c r="AR95" s="20">
        <v>1</v>
      </c>
      <c r="AS95" s="20">
        <v>0</v>
      </c>
      <c r="AT95" s="15" t="s">
        <v>833</v>
      </c>
      <c r="AU95" s="27">
        <v>41718</v>
      </c>
      <c r="AV95" s="28">
        <v>42010</v>
      </c>
      <c r="AW95" s="29" t="s">
        <v>311</v>
      </c>
      <c r="AX95" s="30">
        <v>5</v>
      </c>
      <c r="AY95" s="30" t="s">
        <v>1824</v>
      </c>
      <c r="AZ95" s="30">
        <v>28</v>
      </c>
      <c r="BA95" s="30" t="s">
        <v>587</v>
      </c>
      <c r="BB95" s="30"/>
      <c r="BC95" s="30">
        <v>1</v>
      </c>
      <c r="BD95" s="113" t="s">
        <v>1172</v>
      </c>
      <c r="BE95" s="32" t="s">
        <v>314</v>
      </c>
      <c r="BF95" s="29" t="s">
        <v>1825</v>
      </c>
      <c r="BG95" s="30" t="s">
        <v>1826</v>
      </c>
      <c r="BH95" s="33"/>
      <c r="BI95" s="30">
        <v>48</v>
      </c>
      <c r="BJ95" s="30">
        <v>66</v>
      </c>
      <c r="BK95" s="30">
        <v>82</v>
      </c>
      <c r="BL95" s="30" t="s">
        <v>240</v>
      </c>
      <c r="BM95" s="30">
        <v>66</v>
      </c>
      <c r="BN95" s="30">
        <v>0.91</v>
      </c>
      <c r="BO95" s="30">
        <v>1</v>
      </c>
      <c r="BP95" s="29" t="s">
        <v>1827</v>
      </c>
      <c r="BQ95" s="29" t="s">
        <v>1828</v>
      </c>
      <c r="BR95" s="30">
        <v>61</v>
      </c>
      <c r="BS95" s="30">
        <v>1.175E-2</v>
      </c>
      <c r="BT95" s="30" t="s">
        <v>244</v>
      </c>
      <c r="BU95" s="30">
        <v>1</v>
      </c>
      <c r="BV95" s="113" t="s">
        <v>1172</v>
      </c>
      <c r="BW95" s="32" t="s">
        <v>314</v>
      </c>
      <c r="BX95" s="30" t="s">
        <v>456</v>
      </c>
      <c r="BY95" s="30">
        <v>0.88</v>
      </c>
      <c r="BZ95" s="30" t="s">
        <v>1829</v>
      </c>
      <c r="CA95" s="29" t="s">
        <v>458</v>
      </c>
      <c r="CB95" s="35"/>
      <c r="CC95" s="20">
        <v>1</v>
      </c>
      <c r="CD95" s="46" t="s">
        <v>1830</v>
      </c>
      <c r="CE95" s="37" t="s">
        <v>262</v>
      </c>
      <c r="CF95" s="38">
        <v>2013</v>
      </c>
      <c r="CG95" s="37" t="s">
        <v>432</v>
      </c>
      <c r="CH95" s="37" t="s">
        <v>433</v>
      </c>
      <c r="CI95" s="37" t="s">
        <v>433</v>
      </c>
      <c r="CJ95" s="39">
        <v>4</v>
      </c>
      <c r="CK95" s="39">
        <v>4</v>
      </c>
      <c r="CL95" s="39">
        <v>20</v>
      </c>
      <c r="CM95" s="37" t="s">
        <v>272</v>
      </c>
      <c r="CN95" s="37" t="s">
        <v>273</v>
      </c>
      <c r="CO95" s="37" t="s">
        <v>328</v>
      </c>
      <c r="CP95" s="37" t="s">
        <v>1831</v>
      </c>
      <c r="CQ95" s="37" t="s">
        <v>330</v>
      </c>
      <c r="CR95" s="37" t="s">
        <v>277</v>
      </c>
      <c r="CS95" s="37" t="s">
        <v>278</v>
      </c>
      <c r="CT95" s="37" t="s">
        <v>462</v>
      </c>
      <c r="CU95" s="37" t="s">
        <v>281</v>
      </c>
      <c r="CV95" s="39">
        <v>1</v>
      </c>
      <c r="CW95" s="37" t="s">
        <v>282</v>
      </c>
      <c r="CX95" s="37" t="s">
        <v>411</v>
      </c>
      <c r="CY95" s="40">
        <v>28</v>
      </c>
      <c r="CZ95" s="41" t="s">
        <v>464</v>
      </c>
      <c r="DA95" s="41" t="s">
        <v>287</v>
      </c>
      <c r="DB95" s="42">
        <v>1</v>
      </c>
      <c r="DC95" s="42">
        <v>26</v>
      </c>
      <c r="DD95" s="42">
        <v>1.87</v>
      </c>
      <c r="DE95" s="41" t="s">
        <v>336</v>
      </c>
      <c r="DF95" s="42">
        <v>0.05</v>
      </c>
      <c r="DG95" s="20">
        <v>7.2784037999999995E-2</v>
      </c>
      <c r="DH95" s="60">
        <v>3.6392018999999998E-2</v>
      </c>
      <c r="DI95" s="20"/>
      <c r="DJ95" s="20">
        <v>0.34431299859122999</v>
      </c>
      <c r="DK95" s="95">
        <v>61</v>
      </c>
      <c r="DL95" s="125" t="s">
        <v>464</v>
      </c>
      <c r="DM95" s="125" t="s">
        <v>287</v>
      </c>
      <c r="DN95" s="95">
        <v>1</v>
      </c>
      <c r="DO95" s="95">
        <v>59</v>
      </c>
      <c r="DP95" s="95">
        <v>2.3250000000000002</v>
      </c>
      <c r="DQ95" s="125" t="s">
        <v>287</v>
      </c>
      <c r="DR95" s="59">
        <v>1.175E-2</v>
      </c>
      <c r="DS95" s="90">
        <v>2.3531666999999999E-2</v>
      </c>
      <c r="DT95" s="60">
        <v>1.1765833999999999E-2</v>
      </c>
      <c r="DU95" s="90"/>
      <c r="DV95" s="90">
        <v>0.28970837999999999</v>
      </c>
      <c r="DW95" s="148"/>
      <c r="DX95" s="111" t="s">
        <v>1172</v>
      </c>
      <c r="DY95" s="29" t="s">
        <v>1832</v>
      </c>
      <c r="EA95" s="163">
        <f t="shared" si="5"/>
        <v>1</v>
      </c>
      <c r="EB95" s="163">
        <f t="shared" si="6"/>
        <v>1</v>
      </c>
      <c r="EC95" s="147">
        <f t="shared" si="7"/>
        <v>1</v>
      </c>
      <c r="ED95" s="172">
        <f t="shared" si="8"/>
        <v>26</v>
      </c>
      <c r="EE95" s="172">
        <f t="shared" si="9"/>
        <v>59</v>
      </c>
    </row>
    <row r="96" spans="1:135" ht="21" customHeight="1" x14ac:dyDescent="0.2">
      <c r="A96" s="14">
        <v>95</v>
      </c>
      <c r="B96" s="15" t="s">
        <v>1833</v>
      </c>
      <c r="C96" s="15" t="s">
        <v>1834</v>
      </c>
      <c r="D96" s="16" t="s">
        <v>1047</v>
      </c>
      <c r="E96" s="16">
        <v>94</v>
      </c>
      <c r="F96" s="16">
        <v>3</v>
      </c>
      <c r="G96" s="16" t="s">
        <v>1835</v>
      </c>
      <c r="H96" s="71" t="s">
        <v>1836</v>
      </c>
      <c r="I96" s="72" t="s">
        <v>1837</v>
      </c>
      <c r="J96" s="20">
        <v>4</v>
      </c>
      <c r="K96" s="20">
        <v>2</v>
      </c>
      <c r="L96" s="20" t="s">
        <v>1838</v>
      </c>
      <c r="M96" s="21">
        <v>246</v>
      </c>
      <c r="N96" s="20" t="s">
        <v>1099</v>
      </c>
      <c r="O96" s="20" t="s">
        <v>1839</v>
      </c>
      <c r="P96" s="21">
        <v>7405</v>
      </c>
      <c r="Q96" s="20" t="s">
        <v>1099</v>
      </c>
      <c r="R96" s="20" t="s">
        <v>1840</v>
      </c>
      <c r="S96" s="21">
        <v>20</v>
      </c>
      <c r="T96" s="20" t="s">
        <v>1761</v>
      </c>
      <c r="U96" s="20" t="s">
        <v>1840</v>
      </c>
      <c r="V96" s="21">
        <v>20</v>
      </c>
      <c r="W96" s="20" t="s">
        <v>1761</v>
      </c>
      <c r="X96" s="20">
        <v>16</v>
      </c>
      <c r="Y96" s="22">
        <v>4.25</v>
      </c>
      <c r="Z96" s="22">
        <v>4.25</v>
      </c>
      <c r="AA96" s="88">
        <v>3.41</v>
      </c>
      <c r="AB96" s="88">
        <v>3.41</v>
      </c>
      <c r="AC96" s="23">
        <v>2</v>
      </c>
      <c r="AD96" s="23" t="s">
        <v>411</v>
      </c>
      <c r="AE96" s="23">
        <v>1</v>
      </c>
      <c r="AF96" s="25" t="s">
        <v>199</v>
      </c>
      <c r="AG96" s="25" t="s">
        <v>359</v>
      </c>
      <c r="AH96" s="25" t="s">
        <v>206</v>
      </c>
      <c r="AI96" s="25" t="s">
        <v>309</v>
      </c>
      <c r="AJ96" s="74">
        <v>3.67</v>
      </c>
      <c r="AK96" s="74">
        <v>2.67</v>
      </c>
      <c r="AL96" s="23">
        <v>1</v>
      </c>
      <c r="AM96" s="23">
        <v>1</v>
      </c>
      <c r="AN96" s="23">
        <v>0</v>
      </c>
      <c r="AO96" s="20"/>
      <c r="AP96" s="20">
        <v>0</v>
      </c>
      <c r="AQ96" s="20">
        <v>1</v>
      </c>
      <c r="AR96" s="20">
        <v>0</v>
      </c>
      <c r="AS96" s="20">
        <v>0</v>
      </c>
      <c r="AT96" s="15" t="s">
        <v>1841</v>
      </c>
      <c r="AU96" s="27">
        <v>41523</v>
      </c>
      <c r="AV96" s="62"/>
      <c r="AW96" s="29" t="s">
        <v>1842</v>
      </c>
      <c r="AX96" s="30">
        <v>2</v>
      </c>
      <c r="AY96" s="30" t="s">
        <v>1843</v>
      </c>
      <c r="AZ96" s="30">
        <v>41</v>
      </c>
      <c r="BA96" s="30" t="s">
        <v>587</v>
      </c>
      <c r="BB96" s="33"/>
      <c r="BC96" s="33"/>
      <c r="BD96" s="29" t="s">
        <v>291</v>
      </c>
      <c r="BE96" s="29" t="s">
        <v>235</v>
      </c>
      <c r="BF96" s="29" t="s">
        <v>1844</v>
      </c>
      <c r="BG96" s="30" t="s">
        <v>1845</v>
      </c>
      <c r="BH96" s="33"/>
      <c r="BI96" s="30">
        <v>90</v>
      </c>
      <c r="BJ96" s="30">
        <v>119</v>
      </c>
      <c r="BK96" s="30">
        <v>147</v>
      </c>
      <c r="BL96" s="30" t="s">
        <v>240</v>
      </c>
      <c r="BM96" s="30">
        <v>92</v>
      </c>
      <c r="BN96" s="30">
        <v>0.82</v>
      </c>
      <c r="BO96" s="30">
        <v>1</v>
      </c>
      <c r="BP96" s="29" t="s">
        <v>1846</v>
      </c>
      <c r="BQ96" s="35"/>
      <c r="BR96" s="35"/>
      <c r="BS96" s="35"/>
      <c r="BT96" s="35"/>
      <c r="BU96" s="35"/>
      <c r="BV96" s="35"/>
      <c r="BW96" s="35"/>
      <c r="BX96" s="35"/>
      <c r="BY96" s="35"/>
      <c r="BZ96" s="35"/>
      <c r="CA96" s="35"/>
      <c r="CB96" s="15" t="s">
        <v>1847</v>
      </c>
      <c r="CC96" s="16">
        <v>0</v>
      </c>
      <c r="CD96" s="15"/>
      <c r="CE96" s="37" t="s">
        <v>405</v>
      </c>
      <c r="CF96" s="38">
        <v>2014</v>
      </c>
      <c r="CG96" s="37" t="s">
        <v>406</v>
      </c>
      <c r="CH96" s="37" t="s">
        <v>326</v>
      </c>
      <c r="CI96" s="37" t="s">
        <v>326</v>
      </c>
      <c r="CJ96" s="39">
        <v>4</v>
      </c>
      <c r="CK96" s="39">
        <v>3</v>
      </c>
      <c r="CL96" s="39">
        <v>10</v>
      </c>
      <c r="CM96" s="125"/>
      <c r="CN96" s="125"/>
      <c r="CO96" s="125"/>
      <c r="CP96" s="125"/>
      <c r="CQ96" s="125"/>
      <c r="CR96" s="125"/>
      <c r="CS96" s="125"/>
      <c r="CT96" s="125"/>
      <c r="CU96" s="37" t="s">
        <v>1848</v>
      </c>
      <c r="CV96" s="39">
        <v>1</v>
      </c>
      <c r="CW96" s="125"/>
      <c r="CX96" s="37" t="s">
        <v>411</v>
      </c>
      <c r="CY96" s="40">
        <v>41</v>
      </c>
      <c r="CZ96" s="41" t="s">
        <v>284</v>
      </c>
      <c r="DA96" s="41" t="s">
        <v>287</v>
      </c>
      <c r="DB96" s="42">
        <v>1</v>
      </c>
      <c r="DC96" s="42">
        <v>33</v>
      </c>
      <c r="DD96" s="42">
        <v>6.12</v>
      </c>
      <c r="DE96" s="41" t="s">
        <v>336</v>
      </c>
      <c r="DF96" s="42">
        <v>0.05</v>
      </c>
      <c r="DG96" s="20">
        <v>1.8682819999999999E-2</v>
      </c>
      <c r="DH96" s="20">
        <v>1.8682819999999999E-2</v>
      </c>
      <c r="DI96" s="20"/>
      <c r="DJ96" s="20">
        <v>0.39552713913385401</v>
      </c>
      <c r="DK96" s="95"/>
      <c r="DL96" s="125"/>
      <c r="DM96" s="64"/>
      <c r="DN96" s="64"/>
      <c r="DO96" s="64"/>
      <c r="DP96" s="64"/>
      <c r="DQ96" s="64"/>
      <c r="DR96" s="64"/>
      <c r="DS96" s="90"/>
      <c r="DT96" s="90"/>
      <c r="DU96" s="90"/>
      <c r="DV96" s="90"/>
      <c r="DW96" s="148"/>
      <c r="DX96" s="20"/>
      <c r="DY96" s="20"/>
      <c r="EC96" s="147"/>
      <c r="ED96" s="172"/>
      <c r="EE96" s="172"/>
    </row>
    <row r="97" spans="1:135" ht="21" customHeight="1" x14ac:dyDescent="0.2">
      <c r="A97" s="14">
        <v>96</v>
      </c>
      <c r="B97" s="29" t="s">
        <v>1849</v>
      </c>
      <c r="C97" s="29" t="s">
        <v>1850</v>
      </c>
      <c r="D97" s="43" t="s">
        <v>1047</v>
      </c>
      <c r="E97" s="43">
        <v>94</v>
      </c>
      <c r="F97" s="43">
        <v>3</v>
      </c>
      <c r="G97" s="43" t="s">
        <v>1851</v>
      </c>
      <c r="H97" s="75"/>
      <c r="I97" s="75" t="s">
        <v>1852</v>
      </c>
      <c r="J97" s="44">
        <v>6</v>
      </c>
      <c r="K97" s="44"/>
      <c r="L97" s="44" t="s">
        <v>1853</v>
      </c>
      <c r="M97" s="44"/>
      <c r="N97" s="44"/>
      <c r="O97" s="44"/>
      <c r="P97" s="44"/>
      <c r="Q97" s="44"/>
      <c r="R97" s="44"/>
      <c r="S97" s="44"/>
      <c r="T97" s="44"/>
      <c r="U97" s="44"/>
      <c r="V97" s="44"/>
      <c r="W97" s="44"/>
      <c r="X97" s="44">
        <v>237</v>
      </c>
      <c r="Y97" s="44"/>
      <c r="Z97" s="44"/>
      <c r="AA97" s="44"/>
      <c r="AB97" s="44"/>
      <c r="AC97" s="44"/>
      <c r="AD97" s="44"/>
      <c r="AE97" s="44"/>
      <c r="AF97" s="44"/>
      <c r="AG97" s="44"/>
      <c r="AH97" s="44"/>
      <c r="AI97" s="44"/>
      <c r="AJ97" s="44"/>
      <c r="AK97" s="44"/>
      <c r="AL97" s="44"/>
      <c r="AM97" s="44"/>
      <c r="AN97" s="44"/>
      <c r="AO97" s="44"/>
      <c r="AP97" s="44">
        <v>0</v>
      </c>
      <c r="AQ97" s="44">
        <v>2</v>
      </c>
      <c r="AR97" s="44">
        <v>0</v>
      </c>
      <c r="AS97" s="44">
        <v>1</v>
      </c>
      <c r="AT97" s="29"/>
      <c r="AU97" s="76"/>
      <c r="AW97" s="29" t="s">
        <v>311</v>
      </c>
      <c r="AX97" s="30">
        <v>2</v>
      </c>
      <c r="AY97" s="30" t="s">
        <v>1854</v>
      </c>
      <c r="AZ97" s="30">
        <v>49</v>
      </c>
      <c r="BA97" s="30" t="s">
        <v>503</v>
      </c>
      <c r="BB97" s="33"/>
      <c r="BC97" s="33"/>
      <c r="BD97" s="29" t="s">
        <v>1855</v>
      </c>
      <c r="BE97" s="29" t="s">
        <v>314</v>
      </c>
      <c r="BF97" s="29" t="s">
        <v>1856</v>
      </c>
      <c r="BG97" s="30"/>
      <c r="BI97" s="45"/>
      <c r="BJ97" s="45"/>
      <c r="BK97" s="45"/>
      <c r="BL97" s="45"/>
      <c r="BM97" s="45"/>
      <c r="BN97" s="45"/>
      <c r="BO97" s="45"/>
      <c r="CC97" s="45"/>
      <c r="CE97" s="67"/>
      <c r="CF97" s="67"/>
      <c r="CG97" s="67"/>
      <c r="CH97" s="67"/>
      <c r="CI97" s="67"/>
      <c r="CJ97" s="68"/>
      <c r="CK97" s="68"/>
      <c r="CL97" s="68"/>
      <c r="CM97" s="67"/>
      <c r="CN97" s="67"/>
      <c r="CO97" s="67"/>
      <c r="CP97" s="67"/>
      <c r="CQ97" s="67"/>
      <c r="CR97" s="67"/>
      <c r="CS97" s="67"/>
      <c r="CT97" s="67"/>
      <c r="CU97" s="67"/>
      <c r="CV97" s="68"/>
      <c r="CW97" s="67"/>
      <c r="CX97" s="67"/>
      <c r="CY97" s="40">
        <v>49</v>
      </c>
      <c r="CZ97" s="41" t="s">
        <v>284</v>
      </c>
      <c r="DA97" s="41" t="s">
        <v>287</v>
      </c>
      <c r="DB97" s="42">
        <v>1</v>
      </c>
      <c r="DC97" s="42">
        <v>47</v>
      </c>
      <c r="DD97" s="42">
        <v>9.7200000000000006</v>
      </c>
      <c r="DE97" s="41" t="s">
        <v>336</v>
      </c>
      <c r="DF97" s="42">
        <v>1E-3</v>
      </c>
      <c r="DG97" s="44">
        <v>3.1079060000000001E-3</v>
      </c>
      <c r="DH97" s="44">
        <v>3.1079060000000001E-3</v>
      </c>
      <c r="DI97" s="44"/>
      <c r="DJ97" s="44">
        <v>0.413966332107427</v>
      </c>
      <c r="DK97" s="95"/>
      <c r="DL97" s="125"/>
      <c r="DM97" s="64"/>
      <c r="DN97" s="64"/>
      <c r="DO97" s="64"/>
      <c r="DP97" s="64"/>
      <c r="DQ97" s="64"/>
      <c r="DR97" s="64"/>
      <c r="DS97" s="90"/>
      <c r="DT97" s="90"/>
      <c r="DU97" s="90"/>
      <c r="DV97" s="90"/>
      <c r="DW97" s="148"/>
      <c r="DX97" s="44"/>
      <c r="DY97" s="44"/>
      <c r="EC97" s="147"/>
      <c r="ED97" s="172"/>
      <c r="EE97" s="172"/>
    </row>
    <row r="98" spans="1:135" ht="21" customHeight="1" x14ac:dyDescent="0.2">
      <c r="A98" s="14">
        <v>97</v>
      </c>
      <c r="B98" s="15" t="s">
        <v>1857</v>
      </c>
      <c r="C98" s="15" t="s">
        <v>1858</v>
      </c>
      <c r="D98" s="16" t="s">
        <v>1047</v>
      </c>
      <c r="E98" s="16">
        <v>94</v>
      </c>
      <c r="F98" s="16">
        <v>4</v>
      </c>
      <c r="G98" s="16" t="s">
        <v>1859</v>
      </c>
      <c r="H98" s="71" t="s">
        <v>1860</v>
      </c>
      <c r="I98" s="72" t="s">
        <v>1861</v>
      </c>
      <c r="J98" s="20">
        <v>5</v>
      </c>
      <c r="K98" s="20">
        <v>1</v>
      </c>
      <c r="L98" s="20" t="s">
        <v>1862</v>
      </c>
      <c r="M98" s="21">
        <v>2400</v>
      </c>
      <c r="N98" s="20" t="s">
        <v>1863</v>
      </c>
      <c r="O98" s="21" t="s">
        <v>1735</v>
      </c>
      <c r="P98" s="21">
        <v>26670</v>
      </c>
      <c r="Q98" s="20" t="s">
        <v>1077</v>
      </c>
      <c r="R98" s="20" t="s">
        <v>640</v>
      </c>
      <c r="S98" s="21">
        <v>110</v>
      </c>
      <c r="T98" s="20" t="s">
        <v>1864</v>
      </c>
      <c r="U98" s="20" t="s">
        <v>640</v>
      </c>
      <c r="V98" s="21">
        <v>110</v>
      </c>
      <c r="W98" s="20" t="s">
        <v>1864</v>
      </c>
      <c r="X98" s="20">
        <v>240</v>
      </c>
      <c r="Y98" s="88">
        <v>6.56</v>
      </c>
      <c r="Z98" s="22">
        <v>6.54</v>
      </c>
      <c r="AA98" s="88">
        <v>2.34</v>
      </c>
      <c r="AB98" s="88">
        <v>2.34</v>
      </c>
      <c r="AC98" s="23">
        <v>3</v>
      </c>
      <c r="AD98" s="23" t="s">
        <v>411</v>
      </c>
      <c r="AE98" s="23">
        <v>3</v>
      </c>
      <c r="AF98" s="25" t="s">
        <v>199</v>
      </c>
      <c r="AG98" s="26" t="s">
        <v>308</v>
      </c>
      <c r="AH98" s="26" t="s">
        <v>360</v>
      </c>
      <c r="AI98" s="25" t="s">
        <v>309</v>
      </c>
      <c r="AJ98" s="16">
        <v>2.67</v>
      </c>
      <c r="AK98" s="16">
        <v>3.33</v>
      </c>
      <c r="AL98" s="23">
        <v>1</v>
      </c>
      <c r="AM98" s="23">
        <v>1</v>
      </c>
      <c r="AN98" s="23">
        <v>0</v>
      </c>
      <c r="AO98" s="20"/>
      <c r="AP98" s="20">
        <v>0</v>
      </c>
      <c r="AQ98" s="20">
        <v>1</v>
      </c>
      <c r="AR98" s="20">
        <v>1</v>
      </c>
      <c r="AS98" s="20">
        <v>1</v>
      </c>
      <c r="AT98" s="15" t="s">
        <v>1865</v>
      </c>
      <c r="AU98" s="27">
        <v>41855</v>
      </c>
      <c r="AV98" s="77">
        <v>42048</v>
      </c>
      <c r="AW98" s="29" t="s">
        <v>223</v>
      </c>
      <c r="AX98" s="30">
        <v>2</v>
      </c>
      <c r="AY98" s="30" t="s">
        <v>1866</v>
      </c>
      <c r="AZ98" s="30">
        <v>90</v>
      </c>
      <c r="BA98" s="30">
        <v>1E-3</v>
      </c>
      <c r="BB98" s="31"/>
      <c r="BC98" s="31"/>
      <c r="BD98" s="32" t="s">
        <v>291</v>
      </c>
      <c r="BE98" s="32" t="s">
        <v>235</v>
      </c>
      <c r="BF98" s="29" t="s">
        <v>1867</v>
      </c>
      <c r="BG98" s="30" t="s">
        <v>1868</v>
      </c>
      <c r="BH98" s="33"/>
      <c r="BI98" s="30">
        <v>50</v>
      </c>
      <c r="BJ98" s="30">
        <v>65</v>
      </c>
      <c r="BK98" s="30">
        <v>80</v>
      </c>
      <c r="BL98" s="30" t="s">
        <v>983</v>
      </c>
      <c r="BM98" s="30">
        <v>80</v>
      </c>
      <c r="BN98" s="30">
        <v>0.95</v>
      </c>
      <c r="BO98" s="30">
        <v>9</v>
      </c>
      <c r="BP98" s="29" t="s">
        <v>563</v>
      </c>
      <c r="BQ98" s="29" t="s">
        <v>1869</v>
      </c>
      <c r="BR98" s="30">
        <v>1490</v>
      </c>
      <c r="BS98" s="30">
        <v>0.154</v>
      </c>
      <c r="BT98" s="30" t="s">
        <v>375</v>
      </c>
      <c r="BU98" s="30">
        <v>2</v>
      </c>
      <c r="BV98" s="32" t="s">
        <v>291</v>
      </c>
      <c r="BW98" s="32" t="s">
        <v>235</v>
      </c>
      <c r="BX98" s="30" t="s">
        <v>1481</v>
      </c>
      <c r="BY98" s="30">
        <v>0.99</v>
      </c>
      <c r="BZ98" s="30" t="s">
        <v>1344</v>
      </c>
      <c r="CA98" s="15" t="s">
        <v>377</v>
      </c>
      <c r="CB98" s="35"/>
      <c r="CC98" s="20">
        <v>1</v>
      </c>
      <c r="CD98" s="46" t="s">
        <v>1870</v>
      </c>
      <c r="CE98" s="37" t="s">
        <v>262</v>
      </c>
      <c r="CF98" s="38">
        <v>2014</v>
      </c>
      <c r="CG98" s="37" t="s">
        <v>432</v>
      </c>
      <c r="CH98" s="37" t="s">
        <v>326</v>
      </c>
      <c r="CI98" s="37" t="s">
        <v>267</v>
      </c>
      <c r="CJ98" s="39">
        <v>5</v>
      </c>
      <c r="CK98" s="39">
        <v>4</v>
      </c>
      <c r="CL98" s="39">
        <v>114</v>
      </c>
      <c r="CM98" s="37" t="s">
        <v>272</v>
      </c>
      <c r="CN98" s="37" t="s">
        <v>380</v>
      </c>
      <c r="CO98" s="37" t="s">
        <v>330</v>
      </c>
      <c r="CP98" s="37" t="s">
        <v>1871</v>
      </c>
      <c r="CQ98" s="37" t="s">
        <v>277</v>
      </c>
      <c r="CR98" s="37" t="s">
        <v>277</v>
      </c>
      <c r="CS98" s="37" t="s">
        <v>461</v>
      </c>
      <c r="CT98" s="37" t="s">
        <v>462</v>
      </c>
      <c r="CU98" s="37" t="s">
        <v>281</v>
      </c>
      <c r="CV98" s="39">
        <v>1</v>
      </c>
      <c r="CW98" s="37" t="s">
        <v>282</v>
      </c>
      <c r="CX98" s="37" t="s">
        <v>411</v>
      </c>
      <c r="CY98" s="40">
        <v>90</v>
      </c>
      <c r="CZ98" s="41" t="s">
        <v>284</v>
      </c>
      <c r="DA98" s="41" t="s">
        <v>287</v>
      </c>
      <c r="DB98" s="42">
        <v>1</v>
      </c>
      <c r="DC98" s="42">
        <v>73</v>
      </c>
      <c r="DD98" s="42">
        <v>12.19</v>
      </c>
      <c r="DE98" s="41" t="s">
        <v>287</v>
      </c>
      <c r="DF98" s="42">
        <v>1E-3</v>
      </c>
      <c r="DG98" s="20">
        <v>8.1927699999999998E-4</v>
      </c>
      <c r="DH98" s="20">
        <v>8.1927699999999998E-4</v>
      </c>
      <c r="DI98" s="20"/>
      <c r="DJ98" s="20">
        <v>0.37827491616054498</v>
      </c>
      <c r="DK98" s="95">
        <v>1490</v>
      </c>
      <c r="DL98" s="125" t="s">
        <v>284</v>
      </c>
      <c r="DM98" s="125" t="s">
        <v>287</v>
      </c>
      <c r="DN98" s="95">
        <v>1</v>
      </c>
      <c r="DO98" s="95">
        <v>1486</v>
      </c>
      <c r="DP98" s="95">
        <v>2.0299999999999998</v>
      </c>
      <c r="DQ98" s="125" t="s">
        <v>287</v>
      </c>
      <c r="DR98" s="95">
        <v>0.154</v>
      </c>
      <c r="DS98" s="90">
        <v>0.15443058600000001</v>
      </c>
      <c r="DT98" s="90">
        <v>0.15443058600000001</v>
      </c>
      <c r="DU98" s="90"/>
      <c r="DV98" s="151">
        <f>-0.036935346</f>
        <v>-3.6935346000000001E-2</v>
      </c>
      <c r="DW98" s="148"/>
      <c r="DX98" s="29" t="s">
        <v>291</v>
      </c>
      <c r="DY98" s="29" t="s">
        <v>1872</v>
      </c>
      <c r="EA98" s="163">
        <f t="shared" si="5"/>
        <v>1</v>
      </c>
      <c r="EB98" s="163">
        <f t="shared" si="6"/>
        <v>0</v>
      </c>
      <c r="EC98" s="147">
        <f t="shared" si="7"/>
        <v>1</v>
      </c>
      <c r="ED98" s="172">
        <f t="shared" si="8"/>
        <v>73</v>
      </c>
      <c r="EE98" s="172">
        <f t="shared" si="9"/>
        <v>1486</v>
      </c>
    </row>
    <row r="99" spans="1:135" ht="21" customHeight="1" x14ac:dyDescent="0.2">
      <c r="A99" s="14">
        <v>98</v>
      </c>
      <c r="B99" s="29" t="s">
        <v>1873</v>
      </c>
      <c r="C99" s="29" t="s">
        <v>1874</v>
      </c>
      <c r="D99" s="43" t="s">
        <v>1047</v>
      </c>
      <c r="E99" s="43">
        <v>94</v>
      </c>
      <c r="F99" s="43">
        <v>6</v>
      </c>
      <c r="G99" s="43" t="s">
        <v>1875</v>
      </c>
      <c r="H99" s="75"/>
      <c r="I99" s="75" t="s">
        <v>1876</v>
      </c>
      <c r="J99" s="44">
        <v>4</v>
      </c>
      <c r="K99" s="44"/>
      <c r="L99" s="44" t="s">
        <v>1877</v>
      </c>
      <c r="M99" s="44"/>
      <c r="N99" s="44"/>
      <c r="O99" s="44"/>
      <c r="P99" s="44"/>
      <c r="Q99" s="44"/>
      <c r="R99" s="44"/>
      <c r="S99" s="44"/>
      <c r="T99" s="44"/>
      <c r="U99" s="44"/>
      <c r="V99" s="44"/>
      <c r="W99" s="44"/>
      <c r="X99" s="44">
        <v>71</v>
      </c>
      <c r="Y99" s="44"/>
      <c r="Z99" s="44"/>
      <c r="AA99" s="44"/>
      <c r="AB99" s="44"/>
      <c r="AC99" s="44"/>
      <c r="AD99" s="44"/>
      <c r="AE99" s="44"/>
      <c r="AF99" s="44"/>
      <c r="AG99" s="44"/>
      <c r="AH99" s="44"/>
      <c r="AI99" s="44"/>
      <c r="AJ99" s="44"/>
      <c r="AK99" s="44"/>
      <c r="AL99" s="44"/>
      <c r="AM99" s="44"/>
      <c r="AN99" s="44"/>
      <c r="AO99" s="44"/>
      <c r="AP99" s="44">
        <v>0</v>
      </c>
      <c r="AQ99" s="44">
        <v>0</v>
      </c>
      <c r="AR99" s="44">
        <v>0</v>
      </c>
      <c r="AS99" s="44">
        <v>0</v>
      </c>
      <c r="AT99" s="29"/>
      <c r="AU99" s="76"/>
      <c r="AW99" s="29" t="s">
        <v>311</v>
      </c>
      <c r="AX99" s="30">
        <v>4</v>
      </c>
      <c r="AY99" s="30" t="s">
        <v>1878</v>
      </c>
      <c r="AZ99" s="30">
        <v>102</v>
      </c>
      <c r="BA99" s="30" t="s">
        <v>527</v>
      </c>
      <c r="BB99" s="33"/>
      <c r="BC99" s="33"/>
      <c r="BD99" s="29" t="s">
        <v>1013</v>
      </c>
      <c r="BE99" s="29" t="s">
        <v>1013</v>
      </c>
      <c r="BF99" s="29" t="s">
        <v>1879</v>
      </c>
      <c r="BG99" s="30" t="s">
        <v>1878</v>
      </c>
      <c r="BI99" s="45"/>
      <c r="BJ99" s="45"/>
      <c r="BK99" s="45"/>
      <c r="BL99" s="45"/>
      <c r="BM99" s="45"/>
      <c r="BN99" s="45"/>
      <c r="BO99" s="45"/>
      <c r="CC99" s="45"/>
      <c r="CE99" s="67"/>
      <c r="CF99" s="67"/>
      <c r="CG99" s="67"/>
      <c r="CH99" s="67"/>
      <c r="CI99" s="67"/>
      <c r="CJ99" s="68"/>
      <c r="CK99" s="68"/>
      <c r="CL99" s="68"/>
      <c r="CM99" s="67"/>
      <c r="CN99" s="67"/>
      <c r="CO99" s="67"/>
      <c r="CP99" s="67"/>
      <c r="CQ99" s="67"/>
      <c r="CR99" s="67"/>
      <c r="CS99" s="67"/>
      <c r="CT99" s="67"/>
      <c r="CU99" s="67"/>
      <c r="CV99" s="68"/>
      <c r="CW99" s="67"/>
      <c r="CX99" s="67"/>
      <c r="CY99" s="40">
        <v>102</v>
      </c>
      <c r="CZ99" s="41" t="s">
        <v>1015</v>
      </c>
      <c r="DA99" s="41" t="s">
        <v>287</v>
      </c>
      <c r="DB99" s="64"/>
      <c r="DC99" s="64"/>
      <c r="DD99" s="42">
        <v>0.91</v>
      </c>
      <c r="DE99" s="41" t="s">
        <v>336</v>
      </c>
      <c r="DF99" s="42">
        <v>0.01</v>
      </c>
      <c r="DG99" s="104">
        <v>3.6099999999999996E-52</v>
      </c>
      <c r="DH99" s="104">
        <v>3.6099999999999996E-52</v>
      </c>
      <c r="DI99" s="44"/>
      <c r="DJ99" s="44">
        <v>0.91</v>
      </c>
      <c r="DK99" s="95"/>
      <c r="DL99" s="125"/>
      <c r="DM99" s="64"/>
      <c r="DN99" s="64"/>
      <c r="DO99" s="64"/>
      <c r="DP99" s="64"/>
      <c r="DQ99" s="64"/>
      <c r="DR99" s="64"/>
      <c r="DS99" s="90"/>
      <c r="DT99" s="90"/>
      <c r="DU99" s="90"/>
      <c r="DV99" s="90"/>
      <c r="DW99" s="148"/>
      <c r="DX99" s="44"/>
      <c r="DY99" s="44"/>
      <c r="EC99" s="147"/>
      <c r="ED99" s="172"/>
      <c r="EE99" s="172"/>
    </row>
    <row r="100" spans="1:135" ht="21" customHeight="1" x14ac:dyDescent="0.2">
      <c r="A100" s="14">
        <v>99</v>
      </c>
      <c r="B100" s="29" t="s">
        <v>1880</v>
      </c>
      <c r="C100" s="29" t="s">
        <v>1881</v>
      </c>
      <c r="D100" s="43" t="s">
        <v>1047</v>
      </c>
      <c r="E100" s="43">
        <v>94</v>
      </c>
      <c r="F100" s="43">
        <v>2</v>
      </c>
      <c r="G100" s="43" t="s">
        <v>1882</v>
      </c>
      <c r="H100" s="75"/>
      <c r="I100" s="75" t="s">
        <v>1883</v>
      </c>
      <c r="J100" s="44">
        <v>4</v>
      </c>
      <c r="K100" s="44"/>
      <c r="L100" s="44" t="s">
        <v>1884</v>
      </c>
      <c r="N100" s="44"/>
      <c r="O100" s="44"/>
      <c r="P100" s="44"/>
      <c r="Q100" s="44"/>
      <c r="R100" s="44"/>
      <c r="S100" s="44"/>
      <c r="T100" s="44"/>
      <c r="U100" s="44"/>
      <c r="V100" s="44"/>
      <c r="W100" s="44"/>
      <c r="X100" s="44">
        <v>151</v>
      </c>
      <c r="Y100" s="44"/>
      <c r="Z100" s="44"/>
      <c r="AA100" s="44"/>
      <c r="AB100" s="44"/>
      <c r="AC100" s="44"/>
      <c r="AD100" s="44"/>
      <c r="AE100" s="44"/>
      <c r="AF100" s="44"/>
      <c r="AG100" s="44"/>
      <c r="AH100" s="44"/>
      <c r="AI100" s="44"/>
      <c r="AJ100" s="44"/>
      <c r="AK100" s="44"/>
      <c r="AL100" s="44"/>
      <c r="AM100" s="44"/>
      <c r="AN100" s="44"/>
      <c r="AO100" s="44"/>
      <c r="AP100" s="44">
        <v>0</v>
      </c>
      <c r="AQ100" s="44">
        <v>0</v>
      </c>
      <c r="AR100" s="44">
        <v>0</v>
      </c>
      <c r="AS100" s="44">
        <v>0</v>
      </c>
      <c r="AT100" s="29"/>
      <c r="AU100" s="76"/>
      <c r="AW100" s="29" t="s">
        <v>311</v>
      </c>
      <c r="AX100" s="30">
        <v>1</v>
      </c>
      <c r="AY100" s="30" t="s">
        <v>1885</v>
      </c>
      <c r="AZ100" s="30">
        <v>104</v>
      </c>
      <c r="BA100" s="30" t="s">
        <v>587</v>
      </c>
      <c r="BB100" s="33"/>
      <c r="BC100" s="33"/>
      <c r="BD100" s="29" t="s">
        <v>1669</v>
      </c>
      <c r="BE100" s="29" t="s">
        <v>235</v>
      </c>
      <c r="BF100" s="29" t="s">
        <v>1886</v>
      </c>
      <c r="BG100" s="30"/>
      <c r="BI100" s="45"/>
      <c r="BJ100" s="45"/>
      <c r="BK100" s="45"/>
      <c r="BL100" s="45"/>
      <c r="BM100" s="45"/>
      <c r="BN100" s="45"/>
      <c r="BO100" s="45"/>
      <c r="CC100" s="45"/>
      <c r="CE100" s="67"/>
      <c r="CF100" s="67"/>
      <c r="CG100" s="67"/>
      <c r="CH100" s="67"/>
      <c r="CI100" s="67"/>
      <c r="CJ100" s="68"/>
      <c r="CK100" s="68"/>
      <c r="CL100" s="68"/>
      <c r="CM100" s="67"/>
      <c r="CN100" s="67"/>
      <c r="CO100" s="67"/>
      <c r="CP100" s="67"/>
      <c r="CQ100" s="67"/>
      <c r="CR100" s="67"/>
      <c r="CS100" s="67"/>
      <c r="CT100" s="67"/>
      <c r="CU100" s="67"/>
      <c r="CV100" s="68"/>
      <c r="CW100" s="67"/>
      <c r="CX100" s="67"/>
      <c r="CY100" s="40">
        <v>104</v>
      </c>
      <c r="CZ100" s="41" t="s">
        <v>284</v>
      </c>
      <c r="DA100" s="41" t="s">
        <v>287</v>
      </c>
      <c r="DB100" s="42">
        <v>1</v>
      </c>
      <c r="DC100" s="42">
        <v>102</v>
      </c>
      <c r="DD100" s="42">
        <v>6.43</v>
      </c>
      <c r="DE100" s="41" t="s">
        <v>336</v>
      </c>
      <c r="DF100" s="42">
        <v>0.05</v>
      </c>
      <c r="DG100" s="44">
        <v>1.2738074E-2</v>
      </c>
      <c r="DH100" s="44">
        <v>1.2738074E-2</v>
      </c>
      <c r="DI100" s="44"/>
      <c r="DJ100" s="44">
        <v>0.243517825788029</v>
      </c>
      <c r="DK100" s="95"/>
      <c r="DL100" s="125"/>
      <c r="DM100" s="64"/>
      <c r="DN100" s="64"/>
      <c r="DO100" s="64"/>
      <c r="DP100" s="64"/>
      <c r="DQ100" s="64"/>
      <c r="DR100" s="64"/>
      <c r="DS100" s="90"/>
      <c r="DT100" s="90"/>
      <c r="DU100" s="90"/>
      <c r="DV100" s="90"/>
      <c r="DW100" s="148"/>
      <c r="DX100" s="44"/>
      <c r="DY100" s="44"/>
      <c r="EC100" s="147"/>
      <c r="ED100" s="172"/>
      <c r="EE100" s="172"/>
    </row>
    <row r="101" spans="1:135" ht="21" customHeight="1" x14ac:dyDescent="0.2">
      <c r="A101" s="14">
        <v>100</v>
      </c>
      <c r="B101" s="29" t="s">
        <v>1887</v>
      </c>
      <c r="C101" s="29" t="s">
        <v>1888</v>
      </c>
      <c r="D101" s="43" t="s">
        <v>1889</v>
      </c>
      <c r="E101" s="43">
        <v>19</v>
      </c>
      <c r="F101" s="43">
        <v>1</v>
      </c>
      <c r="G101" s="43" t="s">
        <v>1890</v>
      </c>
      <c r="H101" s="75"/>
      <c r="I101" s="75" t="s">
        <v>1891</v>
      </c>
      <c r="J101" s="44">
        <v>5</v>
      </c>
      <c r="K101" s="44"/>
      <c r="L101" s="44" t="s">
        <v>1892</v>
      </c>
      <c r="M101" s="44"/>
      <c r="N101" s="44"/>
      <c r="O101" s="44"/>
      <c r="P101" s="44"/>
      <c r="Q101" s="44"/>
      <c r="R101" s="44"/>
      <c r="S101" s="44"/>
      <c r="T101" s="44"/>
      <c r="U101" s="44"/>
      <c r="V101" s="44"/>
      <c r="W101" s="44"/>
      <c r="X101" s="44">
        <v>13</v>
      </c>
      <c r="Y101" s="44"/>
      <c r="Z101" s="44"/>
      <c r="AA101" s="44"/>
      <c r="AB101" s="44"/>
      <c r="AC101" s="44"/>
      <c r="AD101" s="44"/>
      <c r="AE101" s="44"/>
      <c r="AF101" s="44"/>
      <c r="AG101" s="44"/>
      <c r="AH101" s="44"/>
      <c r="AI101" s="44"/>
      <c r="AJ101" s="44"/>
      <c r="AK101" s="44"/>
      <c r="AL101" s="44"/>
      <c r="AM101" s="44"/>
      <c r="AN101" s="44"/>
      <c r="AO101" s="44"/>
      <c r="AP101" s="44">
        <v>0</v>
      </c>
      <c r="AQ101" s="44">
        <v>0</v>
      </c>
      <c r="AR101" s="44">
        <v>0</v>
      </c>
      <c r="AS101" s="44">
        <v>0</v>
      </c>
      <c r="AT101" s="29"/>
      <c r="AU101" s="76"/>
      <c r="AW101" s="29" t="s">
        <v>311</v>
      </c>
      <c r="AX101" s="30">
        <v>1</v>
      </c>
      <c r="AY101" s="30" t="s">
        <v>1893</v>
      </c>
      <c r="AZ101" s="30">
        <v>42</v>
      </c>
      <c r="BA101" s="30" t="s">
        <v>503</v>
      </c>
      <c r="BB101" s="33"/>
      <c r="BC101" s="33"/>
      <c r="BD101" s="29" t="s">
        <v>1669</v>
      </c>
      <c r="BE101" s="29" t="s">
        <v>235</v>
      </c>
      <c r="BF101" s="29" t="s">
        <v>1894</v>
      </c>
      <c r="BG101" s="30"/>
      <c r="BI101" s="45"/>
      <c r="BJ101" s="45"/>
      <c r="BK101" s="45"/>
      <c r="BL101" s="45"/>
      <c r="BM101" s="45"/>
      <c r="BN101" s="45"/>
      <c r="BO101" s="45"/>
      <c r="CC101" s="45"/>
      <c r="CE101" s="67"/>
      <c r="CF101" s="67"/>
      <c r="CG101" s="67"/>
      <c r="CH101" s="67"/>
      <c r="CI101" s="67"/>
      <c r="CJ101" s="68"/>
      <c r="CK101" s="68"/>
      <c r="CL101" s="68"/>
      <c r="CM101" s="67"/>
      <c r="CN101" s="67"/>
      <c r="CO101" s="67"/>
      <c r="CP101" s="67"/>
      <c r="CQ101" s="67"/>
      <c r="CR101" s="67"/>
      <c r="CS101" s="67"/>
      <c r="CT101" s="67"/>
      <c r="CU101" s="67"/>
      <c r="CV101" s="68"/>
      <c r="CW101" s="67"/>
      <c r="CX101" s="67"/>
      <c r="CY101" s="40">
        <v>42</v>
      </c>
      <c r="CZ101" s="41" t="s">
        <v>284</v>
      </c>
      <c r="DA101" s="41" t="s">
        <v>287</v>
      </c>
      <c r="DB101" s="42">
        <v>1</v>
      </c>
      <c r="DC101" s="42">
        <v>40</v>
      </c>
      <c r="DD101" s="42">
        <v>11.3</v>
      </c>
      <c r="DE101" s="41" t="s">
        <v>336</v>
      </c>
      <c r="DF101" s="42">
        <v>1E-3</v>
      </c>
      <c r="DG101" s="44">
        <v>1.715568E-3</v>
      </c>
      <c r="DH101" s="44">
        <v>8.57784E-4</v>
      </c>
      <c r="DI101" s="44"/>
      <c r="DJ101" s="44">
        <v>0.46933240297621798</v>
      </c>
      <c r="DK101" s="95"/>
      <c r="DL101" s="125"/>
      <c r="DM101" s="64"/>
      <c r="DN101" s="64"/>
      <c r="DO101" s="64"/>
      <c r="DP101" s="64"/>
      <c r="DQ101" s="64"/>
      <c r="DR101" s="64"/>
      <c r="DS101" s="90"/>
      <c r="DT101" s="90"/>
      <c r="DU101" s="90"/>
      <c r="DV101" s="90"/>
      <c r="DW101" s="148"/>
      <c r="DX101" s="44"/>
      <c r="DY101" s="44"/>
      <c r="EC101" s="147"/>
      <c r="ED101" s="172"/>
      <c r="EE101" s="172"/>
    </row>
    <row r="102" spans="1:135" ht="21" customHeight="1" x14ac:dyDescent="0.2">
      <c r="A102" s="14">
        <v>101</v>
      </c>
      <c r="B102" s="29" t="s">
        <v>1895</v>
      </c>
      <c r="C102" s="29" t="s">
        <v>1896</v>
      </c>
      <c r="D102" s="43" t="s">
        <v>1889</v>
      </c>
      <c r="E102" s="43">
        <v>19</v>
      </c>
      <c r="F102" s="43">
        <v>3</v>
      </c>
      <c r="G102" s="43" t="s">
        <v>1897</v>
      </c>
      <c r="H102" s="75"/>
      <c r="I102" s="75" t="s">
        <v>1898</v>
      </c>
      <c r="J102" s="44">
        <v>3</v>
      </c>
      <c r="K102" s="44"/>
      <c r="L102" s="44" t="s">
        <v>1899</v>
      </c>
      <c r="M102" s="44"/>
      <c r="N102" s="44"/>
      <c r="O102" s="44"/>
      <c r="P102" s="44"/>
      <c r="Q102" s="44"/>
      <c r="R102" s="44"/>
      <c r="S102" s="44"/>
      <c r="T102" s="44"/>
      <c r="U102" s="44"/>
      <c r="V102" s="44"/>
      <c r="W102" s="44"/>
      <c r="X102" s="44">
        <v>198</v>
      </c>
      <c r="Y102" s="44"/>
      <c r="Z102" s="44"/>
      <c r="AA102" s="44"/>
      <c r="AB102" s="44"/>
      <c r="AC102" s="44"/>
      <c r="AD102" s="44"/>
      <c r="AE102" s="44"/>
      <c r="AF102" s="44"/>
      <c r="AG102" s="44"/>
      <c r="AH102" s="44"/>
      <c r="AI102" s="44"/>
      <c r="AJ102" s="44"/>
      <c r="AK102" s="44"/>
      <c r="AL102" s="44"/>
      <c r="AM102" s="44"/>
      <c r="AN102" s="44"/>
      <c r="AO102" s="44"/>
      <c r="AP102" s="44">
        <v>0</v>
      </c>
      <c r="AQ102" s="44">
        <v>0</v>
      </c>
      <c r="AR102" s="44">
        <v>0</v>
      </c>
      <c r="AS102" s="44">
        <v>0</v>
      </c>
      <c r="AT102" s="29"/>
      <c r="AU102" s="76"/>
      <c r="AW102" s="29" t="s">
        <v>311</v>
      </c>
      <c r="AX102" s="30">
        <v>1</v>
      </c>
      <c r="AY102" s="30" t="s">
        <v>1900</v>
      </c>
      <c r="AZ102" s="30">
        <v>1946</v>
      </c>
      <c r="BA102" s="30" t="s">
        <v>1042</v>
      </c>
      <c r="BB102" s="33"/>
      <c r="BC102" s="33"/>
      <c r="BD102" s="29" t="s">
        <v>1901</v>
      </c>
      <c r="BE102" s="29" t="s">
        <v>1902</v>
      </c>
      <c r="BF102" s="29" t="s">
        <v>1903</v>
      </c>
      <c r="BG102" s="30"/>
      <c r="BI102" s="45"/>
      <c r="BJ102" s="45"/>
      <c r="BK102" s="45"/>
      <c r="BL102" s="45"/>
      <c r="BM102" s="45"/>
      <c r="BN102" s="45"/>
      <c r="BO102" s="45"/>
      <c r="CB102" t="s">
        <v>1904</v>
      </c>
      <c r="CC102" s="45"/>
      <c r="CE102" s="67"/>
      <c r="CF102" s="67"/>
      <c r="CG102" s="67"/>
      <c r="CH102" s="67"/>
      <c r="CI102" s="67"/>
      <c r="CJ102" s="68"/>
      <c r="CK102" s="68"/>
      <c r="CL102" s="68"/>
      <c r="CM102" s="67"/>
      <c r="CN102" s="67"/>
      <c r="CO102" s="67"/>
      <c r="CP102" s="67"/>
      <c r="CQ102" s="67"/>
      <c r="CR102" s="67"/>
      <c r="CS102" s="67"/>
      <c r="CT102" s="67"/>
      <c r="CU102" s="67"/>
      <c r="CV102" s="68"/>
      <c r="CW102" s="67"/>
      <c r="CX102" s="67"/>
      <c r="CY102" s="40">
        <v>1946</v>
      </c>
      <c r="CZ102" s="41" t="s">
        <v>1905</v>
      </c>
      <c r="DA102" s="41" t="s">
        <v>287</v>
      </c>
      <c r="DB102" s="42">
        <v>14</v>
      </c>
      <c r="DC102" s="64"/>
      <c r="DD102" s="42">
        <v>19.989999999999998</v>
      </c>
      <c r="DE102" s="41" t="s">
        <v>821</v>
      </c>
      <c r="DF102" s="42">
        <v>0.05</v>
      </c>
      <c r="DG102" s="44" t="s">
        <v>512</v>
      </c>
      <c r="DH102" s="44" t="s">
        <v>512</v>
      </c>
      <c r="DI102" s="44"/>
      <c r="DJ102" s="44" t="s">
        <v>512</v>
      </c>
      <c r="DK102" s="95"/>
      <c r="DL102" s="125"/>
      <c r="DM102" s="64"/>
      <c r="DN102" s="64"/>
      <c r="DO102" s="64"/>
      <c r="DP102" s="64"/>
      <c r="DQ102" s="64"/>
      <c r="DR102" s="64"/>
      <c r="DS102" s="90"/>
      <c r="DT102" s="90"/>
      <c r="DU102" s="90"/>
      <c r="DV102" s="90"/>
      <c r="DW102" s="148"/>
      <c r="DX102" s="44"/>
      <c r="DY102" s="44"/>
      <c r="EC102" s="147"/>
      <c r="ED102" s="172"/>
      <c r="EE102" s="172"/>
    </row>
    <row r="103" spans="1:135" ht="21" customHeight="1" x14ac:dyDescent="0.2">
      <c r="A103" s="14">
        <v>102</v>
      </c>
      <c r="B103" s="29" t="s">
        <v>1906</v>
      </c>
      <c r="C103" s="29" t="s">
        <v>1907</v>
      </c>
      <c r="D103" s="43" t="s">
        <v>1889</v>
      </c>
      <c r="E103" s="43">
        <v>19</v>
      </c>
      <c r="F103" s="43">
        <v>2</v>
      </c>
      <c r="G103" s="43" t="s">
        <v>1908</v>
      </c>
      <c r="H103" s="75"/>
      <c r="I103" s="75" t="s">
        <v>1909</v>
      </c>
      <c r="J103" s="44">
        <v>4</v>
      </c>
      <c r="K103" s="44"/>
      <c r="L103" s="44" t="s">
        <v>1910</v>
      </c>
      <c r="M103" s="44"/>
      <c r="N103" s="44"/>
      <c r="O103" s="44"/>
      <c r="P103" s="44"/>
      <c r="Q103" s="44"/>
      <c r="R103" s="44"/>
      <c r="S103" s="44"/>
      <c r="T103" s="44"/>
      <c r="U103" s="44"/>
      <c r="V103" s="44"/>
      <c r="W103" s="44"/>
      <c r="X103" s="44">
        <v>73</v>
      </c>
      <c r="Y103" s="44"/>
      <c r="Z103" s="44"/>
      <c r="AA103" s="44"/>
      <c r="AB103" s="44"/>
      <c r="AC103" s="44"/>
      <c r="AD103" s="44"/>
      <c r="AE103" s="44"/>
      <c r="AF103" s="44"/>
      <c r="AG103" s="44"/>
      <c r="AH103" s="44"/>
      <c r="AI103" s="44"/>
      <c r="AJ103" s="44"/>
      <c r="AK103" s="44"/>
      <c r="AL103" s="44"/>
      <c r="AM103" s="44"/>
      <c r="AN103" s="44"/>
      <c r="AO103" s="44"/>
      <c r="AP103" s="44">
        <v>0</v>
      </c>
      <c r="AQ103" s="44">
        <v>0</v>
      </c>
      <c r="AR103" s="44">
        <v>0</v>
      </c>
      <c r="AS103" s="44">
        <v>0</v>
      </c>
      <c r="AT103" s="29"/>
      <c r="AU103" s="76"/>
      <c r="AW103" s="29" t="s">
        <v>311</v>
      </c>
      <c r="AX103" s="30">
        <v>1</v>
      </c>
      <c r="AY103" s="30" t="s">
        <v>1911</v>
      </c>
      <c r="AZ103" s="30">
        <v>14</v>
      </c>
      <c r="BA103" s="30" t="s">
        <v>503</v>
      </c>
      <c r="BB103" s="33"/>
      <c r="BC103" s="33"/>
      <c r="BD103" s="29" t="s">
        <v>452</v>
      </c>
      <c r="BE103" s="29" t="s">
        <v>314</v>
      </c>
      <c r="BF103" s="29" t="s">
        <v>1912</v>
      </c>
      <c r="BG103" s="30"/>
      <c r="BI103" s="45"/>
      <c r="BJ103" s="45"/>
      <c r="BK103" s="45"/>
      <c r="BL103" s="45"/>
      <c r="BM103" s="45"/>
      <c r="BN103" s="45"/>
      <c r="BO103" s="45"/>
      <c r="CC103" s="45"/>
      <c r="CE103" s="67"/>
      <c r="CF103" s="67"/>
      <c r="CG103" s="67"/>
      <c r="CH103" s="67"/>
      <c r="CI103" s="67"/>
      <c r="CJ103" s="68"/>
      <c r="CK103" s="68"/>
      <c r="CL103" s="68"/>
      <c r="CM103" s="67"/>
      <c r="CN103" s="67"/>
      <c r="CO103" s="67"/>
      <c r="CP103" s="67"/>
      <c r="CQ103" s="67"/>
      <c r="CR103" s="67"/>
      <c r="CS103" s="67"/>
      <c r="CT103" s="67"/>
      <c r="CU103" s="67"/>
      <c r="CV103" s="68"/>
      <c r="CW103" s="67"/>
      <c r="CX103" s="67"/>
      <c r="CY103" s="40">
        <v>28</v>
      </c>
      <c r="CZ103" s="41" t="s">
        <v>464</v>
      </c>
      <c r="DA103" s="41" t="s">
        <v>287</v>
      </c>
      <c r="DB103" s="42">
        <v>1</v>
      </c>
      <c r="DC103" s="42">
        <v>13</v>
      </c>
      <c r="DD103" s="42">
        <v>5.64</v>
      </c>
      <c r="DE103" s="41" t="s">
        <v>336</v>
      </c>
      <c r="DF103" s="42">
        <v>1E-3</v>
      </c>
      <c r="DG103" s="104">
        <v>8.0599999999999994E-5</v>
      </c>
      <c r="DH103" s="104">
        <v>8.0599999999999994E-5</v>
      </c>
      <c r="DI103" s="44"/>
      <c r="DJ103" s="44">
        <v>0.842545901641095</v>
      </c>
      <c r="DK103" s="95"/>
      <c r="DL103" s="125"/>
      <c r="DM103" s="64"/>
      <c r="DN103" s="64"/>
      <c r="DO103" s="64"/>
      <c r="DP103" s="64"/>
      <c r="DQ103" s="64"/>
      <c r="DR103" s="64"/>
      <c r="DS103" s="90"/>
      <c r="DT103" s="90"/>
      <c r="DU103" s="90"/>
      <c r="DV103" s="90"/>
      <c r="DW103" s="148"/>
      <c r="DX103" s="44"/>
      <c r="DY103" s="44"/>
      <c r="EC103" s="147"/>
      <c r="ED103" s="172"/>
      <c r="EE103" s="172"/>
    </row>
    <row r="104" spans="1:135" ht="21" customHeight="1" x14ac:dyDescent="0.2">
      <c r="A104" s="14">
        <v>103</v>
      </c>
      <c r="B104" s="29" t="s">
        <v>1913</v>
      </c>
      <c r="C104" s="29" t="s">
        <v>1914</v>
      </c>
      <c r="D104" s="30" t="s">
        <v>1889</v>
      </c>
      <c r="E104" s="43">
        <v>19</v>
      </c>
      <c r="F104" s="43">
        <v>4</v>
      </c>
      <c r="G104" s="43" t="s">
        <v>1915</v>
      </c>
      <c r="H104" s="12"/>
      <c r="I104" s="12" t="s">
        <v>1916</v>
      </c>
      <c r="J104" s="44">
        <v>4</v>
      </c>
      <c r="K104" s="44"/>
      <c r="L104" s="44" t="s">
        <v>1917</v>
      </c>
      <c r="M104" s="44"/>
      <c r="N104" s="44"/>
      <c r="O104" s="44"/>
      <c r="P104" s="44"/>
      <c r="Q104" s="44"/>
      <c r="R104" s="44"/>
      <c r="S104" s="44"/>
      <c r="T104" s="44"/>
      <c r="U104" s="44"/>
      <c r="V104" s="44"/>
      <c r="W104" s="44"/>
      <c r="X104" s="44">
        <v>231</v>
      </c>
      <c r="Y104" s="44"/>
      <c r="Z104" s="44"/>
      <c r="AA104" s="44"/>
      <c r="AB104" s="44"/>
      <c r="AC104" s="44"/>
      <c r="AD104" s="44"/>
      <c r="AE104" s="44"/>
      <c r="AF104" s="44"/>
      <c r="AG104" s="44"/>
      <c r="AH104" s="44"/>
      <c r="AI104" s="44"/>
      <c r="AJ104" s="44"/>
      <c r="AK104" s="44"/>
      <c r="AL104" s="44"/>
      <c r="AM104" s="44"/>
      <c r="AN104" s="44"/>
      <c r="AO104" s="44"/>
      <c r="AP104" s="44">
        <v>0</v>
      </c>
      <c r="AQ104" s="44">
        <v>2</v>
      </c>
      <c r="AR104" s="44">
        <v>0</v>
      </c>
      <c r="AS104" s="44">
        <v>0</v>
      </c>
      <c r="AT104" s="29"/>
      <c r="AU104" s="76"/>
      <c r="AW104" s="29" t="s">
        <v>223</v>
      </c>
      <c r="AX104" s="30">
        <v>3</v>
      </c>
      <c r="AY104" s="30" t="s">
        <v>1918</v>
      </c>
      <c r="AZ104" s="30">
        <v>146</v>
      </c>
      <c r="BA104" s="30">
        <v>1.4E-2</v>
      </c>
      <c r="BB104" s="33"/>
      <c r="BC104" s="33"/>
      <c r="BD104" s="29" t="s">
        <v>291</v>
      </c>
      <c r="BE104" s="29" t="s">
        <v>314</v>
      </c>
      <c r="BF104" s="29" t="s">
        <v>1919</v>
      </c>
      <c r="BG104" s="45"/>
      <c r="BI104" s="45"/>
      <c r="BJ104" s="45"/>
      <c r="BK104" s="45"/>
      <c r="BL104" s="45"/>
      <c r="BM104" s="45"/>
      <c r="BN104" s="45"/>
      <c r="BO104" s="45"/>
      <c r="CC104" s="45"/>
      <c r="CE104" s="67"/>
      <c r="CF104" s="67"/>
      <c r="CG104" s="67"/>
      <c r="CH104" s="67"/>
      <c r="CI104" s="67"/>
      <c r="CJ104" s="68"/>
      <c r="CK104" s="68"/>
      <c r="CL104" s="68"/>
      <c r="CM104" s="67"/>
      <c r="CN104" s="67"/>
      <c r="CO104" s="67"/>
      <c r="CP104" s="67"/>
      <c r="CQ104" s="67"/>
      <c r="CR104" s="67"/>
      <c r="CS104" s="67"/>
      <c r="CT104" s="67"/>
      <c r="CU104" s="67"/>
      <c r="CV104" s="68"/>
      <c r="CW104" s="67"/>
      <c r="CX104" s="67"/>
      <c r="CY104" s="40">
        <v>146</v>
      </c>
      <c r="CZ104" s="41" t="s">
        <v>284</v>
      </c>
      <c r="DA104" s="41" t="s">
        <v>287</v>
      </c>
      <c r="DB104" s="42">
        <v>2</v>
      </c>
      <c r="DC104" s="42">
        <v>72</v>
      </c>
      <c r="DD104" s="42">
        <v>4.51</v>
      </c>
      <c r="DE104" s="41" t="s">
        <v>287</v>
      </c>
      <c r="DF104" s="42">
        <v>1.4E-2</v>
      </c>
      <c r="DG104" s="44">
        <v>1.4277405E-2</v>
      </c>
      <c r="DH104" s="44">
        <v>1.4277405E-2</v>
      </c>
      <c r="DI104" s="44"/>
      <c r="DJ104" s="44">
        <v>0.23593488049693401</v>
      </c>
      <c r="DK104" s="95"/>
      <c r="DL104" s="125"/>
      <c r="DM104" s="64"/>
      <c r="DN104" s="64"/>
      <c r="DO104" s="64"/>
      <c r="DP104" s="64"/>
      <c r="DQ104" s="64"/>
      <c r="DR104" s="64"/>
      <c r="DS104" s="90"/>
      <c r="DT104" s="90"/>
      <c r="DU104" s="90"/>
      <c r="DV104" s="90"/>
      <c r="DW104" s="148"/>
      <c r="DX104" s="44"/>
      <c r="DY104" s="44"/>
      <c r="EC104" s="147"/>
      <c r="ED104" s="172"/>
      <c r="EE104" s="172"/>
    </row>
    <row r="105" spans="1:135" ht="21" customHeight="1" x14ac:dyDescent="0.2">
      <c r="A105" s="14">
        <v>104</v>
      </c>
      <c r="B105" s="15" t="s">
        <v>1920</v>
      </c>
      <c r="C105" s="15" t="s">
        <v>1921</v>
      </c>
      <c r="D105" s="16" t="s">
        <v>1889</v>
      </c>
      <c r="E105" s="16">
        <v>19</v>
      </c>
      <c r="F105" s="16">
        <v>2</v>
      </c>
      <c r="G105" s="16" t="s">
        <v>1922</v>
      </c>
      <c r="H105" s="18" t="s">
        <v>1923</v>
      </c>
      <c r="I105" s="19" t="s">
        <v>1924</v>
      </c>
      <c r="J105" s="20">
        <v>2</v>
      </c>
      <c r="K105" s="20">
        <v>1</v>
      </c>
      <c r="L105" s="20" t="s">
        <v>1925</v>
      </c>
      <c r="M105" s="21">
        <v>1369</v>
      </c>
      <c r="N105" s="20" t="s">
        <v>1926</v>
      </c>
      <c r="O105" s="20" t="s">
        <v>1927</v>
      </c>
      <c r="P105" s="21">
        <v>2818</v>
      </c>
      <c r="Q105" s="20" t="s">
        <v>1926</v>
      </c>
      <c r="R105" s="20" t="s">
        <v>1928</v>
      </c>
      <c r="S105" s="21">
        <v>2249</v>
      </c>
      <c r="T105" s="126" t="s">
        <v>1929</v>
      </c>
      <c r="U105" s="20" t="s">
        <v>1928</v>
      </c>
      <c r="V105" s="21">
        <v>2249</v>
      </c>
      <c r="W105" s="126" t="s">
        <v>1929</v>
      </c>
      <c r="X105" s="20">
        <v>109</v>
      </c>
      <c r="Y105" s="88">
        <v>6.51</v>
      </c>
      <c r="Z105" s="88">
        <v>6.51</v>
      </c>
      <c r="AA105" s="88">
        <v>2.1800000000000002</v>
      </c>
      <c r="AB105" s="88">
        <v>2.1800000000000002</v>
      </c>
      <c r="AC105" s="23">
        <v>3</v>
      </c>
      <c r="AD105" s="23" t="s">
        <v>411</v>
      </c>
      <c r="AE105" s="23">
        <v>1</v>
      </c>
      <c r="AF105" s="25" t="s">
        <v>199</v>
      </c>
      <c r="AG105" s="25" t="s">
        <v>308</v>
      </c>
      <c r="AH105" s="25" t="s">
        <v>206</v>
      </c>
      <c r="AI105" s="25" t="s">
        <v>309</v>
      </c>
      <c r="AJ105" s="16">
        <v>2.25</v>
      </c>
      <c r="AK105" s="16">
        <v>3</v>
      </c>
      <c r="AL105" s="23">
        <v>2</v>
      </c>
      <c r="AM105" s="23">
        <v>2</v>
      </c>
      <c r="AN105" s="23">
        <v>0</v>
      </c>
      <c r="AO105" s="20"/>
      <c r="AP105" s="20">
        <v>0</v>
      </c>
      <c r="AQ105" s="20">
        <v>1</v>
      </c>
      <c r="AR105" s="20">
        <v>1</v>
      </c>
      <c r="AS105" s="20">
        <v>0</v>
      </c>
      <c r="AT105" s="15" t="s">
        <v>1930</v>
      </c>
      <c r="AU105" s="27">
        <v>40909</v>
      </c>
      <c r="AV105" s="47">
        <v>41214</v>
      </c>
      <c r="AW105" s="29" t="s">
        <v>1931</v>
      </c>
      <c r="AX105" s="30">
        <v>2</v>
      </c>
      <c r="AY105" s="30" t="s">
        <v>1932</v>
      </c>
      <c r="AZ105" s="30">
        <v>236</v>
      </c>
      <c r="BA105" s="30">
        <v>0.05</v>
      </c>
      <c r="BB105" s="33"/>
      <c r="BC105" s="33"/>
      <c r="BD105" s="113" t="s">
        <v>1464</v>
      </c>
      <c r="BE105" s="32" t="s">
        <v>314</v>
      </c>
      <c r="BF105" s="29" t="s">
        <v>1933</v>
      </c>
      <c r="BG105" s="30" t="s">
        <v>1934</v>
      </c>
      <c r="BH105" s="33"/>
      <c r="BI105" s="30">
        <v>465</v>
      </c>
      <c r="BJ105" s="30">
        <v>622</v>
      </c>
      <c r="BK105" s="30">
        <v>769</v>
      </c>
      <c r="BL105" s="30" t="s">
        <v>240</v>
      </c>
      <c r="BM105" s="30">
        <v>465</v>
      </c>
      <c r="BN105" s="30">
        <v>0.8</v>
      </c>
      <c r="BO105" s="30">
        <v>1</v>
      </c>
      <c r="BP105" s="29" t="s">
        <v>1935</v>
      </c>
      <c r="BQ105" s="29" t="s">
        <v>1936</v>
      </c>
      <c r="BR105" s="30">
        <v>1146</v>
      </c>
      <c r="BS105" s="30">
        <v>0.53</v>
      </c>
      <c r="BT105" s="30" t="s">
        <v>244</v>
      </c>
      <c r="BU105" s="33"/>
      <c r="BV105" s="113" t="s">
        <v>1464</v>
      </c>
      <c r="BW105" s="32" t="s">
        <v>314</v>
      </c>
      <c r="BX105" s="30" t="s">
        <v>245</v>
      </c>
      <c r="BY105" s="30">
        <v>0.99</v>
      </c>
      <c r="BZ105" s="30" t="s">
        <v>1937</v>
      </c>
      <c r="CA105" s="29" t="s">
        <v>1935</v>
      </c>
      <c r="CB105" s="35"/>
      <c r="CC105" s="20">
        <v>1</v>
      </c>
      <c r="CD105" s="46" t="s">
        <v>1938</v>
      </c>
      <c r="CE105" s="37" t="s">
        <v>262</v>
      </c>
      <c r="CF105" s="38">
        <v>2005</v>
      </c>
      <c r="CG105" s="37" t="s">
        <v>266</v>
      </c>
      <c r="CH105" s="37" t="s">
        <v>433</v>
      </c>
      <c r="CI105" s="37" t="s">
        <v>433</v>
      </c>
      <c r="CJ105" s="39">
        <v>39</v>
      </c>
      <c r="CK105" s="39">
        <v>30</v>
      </c>
      <c r="CL105" s="39">
        <v>2201</v>
      </c>
      <c r="CM105" s="37" t="s">
        <v>272</v>
      </c>
      <c r="CN105" s="37" t="s">
        <v>407</v>
      </c>
      <c r="CO105" s="37" t="s">
        <v>276</v>
      </c>
      <c r="CP105" s="37" t="s">
        <v>1939</v>
      </c>
      <c r="CQ105" s="37" t="s">
        <v>618</v>
      </c>
      <c r="CR105" s="37" t="s">
        <v>618</v>
      </c>
      <c r="CS105" s="37" t="s">
        <v>572</v>
      </c>
      <c r="CT105" s="37" t="s">
        <v>462</v>
      </c>
      <c r="CU105" s="37" t="s">
        <v>281</v>
      </c>
      <c r="CV105" s="39">
        <v>1</v>
      </c>
      <c r="CW105" s="37" t="s">
        <v>282</v>
      </c>
      <c r="CX105" s="37" t="s">
        <v>1210</v>
      </c>
      <c r="CY105" s="40">
        <v>236</v>
      </c>
      <c r="CZ105" s="41" t="s">
        <v>1466</v>
      </c>
      <c r="DA105" s="41" t="s">
        <v>287</v>
      </c>
      <c r="DB105" s="42">
        <v>1</v>
      </c>
      <c r="DC105" s="64"/>
      <c r="DD105" s="42">
        <v>3.83</v>
      </c>
      <c r="DE105" s="41" t="s">
        <v>287</v>
      </c>
      <c r="DF105" s="42">
        <v>0.05</v>
      </c>
      <c r="DG105" s="20">
        <v>5.0342932999999999E-2</v>
      </c>
      <c r="DH105" s="90">
        <v>5.0342932999999999E-2</v>
      </c>
      <c r="DI105" s="20"/>
      <c r="DJ105" s="20">
        <v>0.12739236067881801</v>
      </c>
      <c r="DK105" s="95">
        <v>1146</v>
      </c>
      <c r="DL105" s="125" t="s">
        <v>1466</v>
      </c>
      <c r="DM105" s="125" t="s">
        <v>287</v>
      </c>
      <c r="DN105" s="95">
        <v>1</v>
      </c>
      <c r="DO105" s="64"/>
      <c r="DP105" s="95">
        <v>0.38700000000000001</v>
      </c>
      <c r="DQ105" s="125" t="s">
        <v>287</v>
      </c>
      <c r="DR105" s="95">
        <v>0.53</v>
      </c>
      <c r="DS105" s="90">
        <v>0.53388055899999998</v>
      </c>
      <c r="DT105" s="90">
        <v>0.53388055899999998</v>
      </c>
      <c r="DU105" s="90"/>
      <c r="DV105" s="90">
        <v>1.8376515999999999E-2</v>
      </c>
      <c r="DW105" s="148"/>
      <c r="DX105" s="29" t="s">
        <v>1711</v>
      </c>
      <c r="DY105" s="29" t="s">
        <v>1711</v>
      </c>
      <c r="EA105" s="165">
        <v>1</v>
      </c>
      <c r="EB105" s="163">
        <f t="shared" si="6"/>
        <v>0</v>
      </c>
      <c r="EC105" s="147">
        <f t="shared" si="7"/>
        <v>1</v>
      </c>
      <c r="ED105" s="172">
        <v>236</v>
      </c>
      <c r="EE105" s="172">
        <v>1146</v>
      </c>
    </row>
    <row r="106" spans="1:135" ht="21" customHeight="1" x14ac:dyDescent="0.2">
      <c r="A106" s="14">
        <v>105</v>
      </c>
      <c r="B106" s="15" t="s">
        <v>1940</v>
      </c>
      <c r="C106" s="15" t="s">
        <v>1941</v>
      </c>
      <c r="D106" s="16" t="s">
        <v>1889</v>
      </c>
      <c r="E106" s="16">
        <v>19</v>
      </c>
      <c r="F106" s="16">
        <v>3</v>
      </c>
      <c r="G106" s="16" t="s">
        <v>1942</v>
      </c>
      <c r="H106" s="18" t="s">
        <v>1943</v>
      </c>
      <c r="I106" s="19" t="s">
        <v>1944</v>
      </c>
      <c r="J106" s="20">
        <v>2</v>
      </c>
      <c r="K106" s="20">
        <v>1</v>
      </c>
      <c r="L106" s="20" t="s">
        <v>1945</v>
      </c>
      <c r="M106" s="21">
        <v>23195</v>
      </c>
      <c r="N106" s="20" t="s">
        <v>1761</v>
      </c>
      <c r="O106" s="20" t="s">
        <v>1945</v>
      </c>
      <c r="P106" s="21">
        <v>23195</v>
      </c>
      <c r="Q106" s="20" t="s">
        <v>1761</v>
      </c>
      <c r="R106" s="20" t="s">
        <v>1946</v>
      </c>
      <c r="S106" s="21">
        <v>566</v>
      </c>
      <c r="T106" s="20" t="s">
        <v>1445</v>
      </c>
      <c r="U106" s="20" t="s">
        <v>1946</v>
      </c>
      <c r="V106" s="21">
        <v>566</v>
      </c>
      <c r="W106" s="20" t="s">
        <v>1445</v>
      </c>
      <c r="X106" s="20">
        <v>37</v>
      </c>
      <c r="Y106" s="88">
        <v>3.41</v>
      </c>
      <c r="Z106" s="88">
        <v>3.41</v>
      </c>
      <c r="AA106" s="88">
        <v>3.66</v>
      </c>
      <c r="AB106" s="88">
        <v>3.66</v>
      </c>
      <c r="AC106" s="23">
        <v>1</v>
      </c>
      <c r="AD106" s="23" t="s">
        <v>411</v>
      </c>
      <c r="AE106" s="23">
        <v>1</v>
      </c>
      <c r="AF106" s="25" t="s">
        <v>199</v>
      </c>
      <c r="AG106" s="25" t="s">
        <v>359</v>
      </c>
      <c r="AH106" s="25" t="s">
        <v>206</v>
      </c>
      <c r="AI106" s="25" t="s">
        <v>309</v>
      </c>
      <c r="AJ106" s="74">
        <v>3.6</v>
      </c>
      <c r="AK106" s="74">
        <v>2.8</v>
      </c>
      <c r="AL106" s="23">
        <v>0</v>
      </c>
      <c r="AM106" s="23"/>
      <c r="AN106" s="23">
        <v>0</v>
      </c>
      <c r="AO106" s="20"/>
      <c r="AP106" s="20">
        <v>0</v>
      </c>
      <c r="AQ106" s="20">
        <v>3</v>
      </c>
      <c r="AR106" s="20">
        <v>0</v>
      </c>
      <c r="AS106" s="20">
        <v>0</v>
      </c>
      <c r="AT106" s="15" t="s">
        <v>1947</v>
      </c>
      <c r="AU106" s="27">
        <v>41855</v>
      </c>
      <c r="AV106" s="62"/>
      <c r="AW106" s="15" t="s">
        <v>311</v>
      </c>
      <c r="AX106" s="16">
        <v>1</v>
      </c>
      <c r="AY106" s="16" t="s">
        <v>1948</v>
      </c>
      <c r="AZ106" s="16">
        <v>42</v>
      </c>
      <c r="BA106" s="16">
        <v>0.01</v>
      </c>
      <c r="BB106" s="62"/>
      <c r="BC106" s="62"/>
      <c r="BD106" s="15" t="s">
        <v>1457</v>
      </c>
      <c r="BE106" s="15" t="s">
        <v>235</v>
      </c>
      <c r="BF106" s="15" t="s">
        <v>1949</v>
      </c>
      <c r="BG106" s="16" t="s">
        <v>1950</v>
      </c>
      <c r="BH106" s="62"/>
      <c r="BI106" s="16">
        <v>34</v>
      </c>
      <c r="BJ106" s="16">
        <v>35</v>
      </c>
      <c r="BK106" s="16">
        <v>55</v>
      </c>
      <c r="BL106" s="16" t="s">
        <v>240</v>
      </c>
      <c r="BM106" s="16">
        <v>65</v>
      </c>
      <c r="BN106" s="16">
        <v>0.98</v>
      </c>
      <c r="BO106" s="16">
        <v>9</v>
      </c>
      <c r="BP106" s="15" t="s">
        <v>317</v>
      </c>
      <c r="BQ106" s="35"/>
      <c r="BR106" s="35"/>
      <c r="BS106" s="35"/>
      <c r="BT106" s="35"/>
      <c r="BU106" s="35"/>
      <c r="BV106" s="35"/>
      <c r="BW106" s="35"/>
      <c r="BX106" s="35"/>
      <c r="BY106" s="35"/>
      <c r="BZ106" s="35"/>
      <c r="CA106" s="35"/>
      <c r="CB106" s="35"/>
      <c r="CC106" s="16">
        <v>0</v>
      </c>
      <c r="CD106" s="35"/>
      <c r="CE106" s="69"/>
      <c r="CF106" s="69"/>
      <c r="CG106" s="69"/>
      <c r="CH106" s="69"/>
      <c r="CI106" s="69"/>
      <c r="CJ106" s="68"/>
      <c r="CK106" s="68"/>
      <c r="CL106" s="68"/>
      <c r="CM106" s="69"/>
      <c r="CN106" s="69"/>
      <c r="CO106" s="69"/>
      <c r="CP106" s="69"/>
      <c r="CQ106" s="69"/>
      <c r="CR106" s="69"/>
      <c r="CS106" s="69"/>
      <c r="CT106" s="69"/>
      <c r="CU106" s="69"/>
      <c r="CV106" s="68"/>
      <c r="CW106" s="69"/>
      <c r="CX106" s="69"/>
      <c r="CY106" s="14">
        <v>42</v>
      </c>
      <c r="CZ106" s="41" t="s">
        <v>284</v>
      </c>
      <c r="DA106" s="41" t="s">
        <v>287</v>
      </c>
      <c r="DB106" s="42">
        <v>1</v>
      </c>
      <c r="DC106" s="42">
        <v>38</v>
      </c>
      <c r="DD106" s="42">
        <v>9.4700000000000006</v>
      </c>
      <c r="DE106" s="41" t="s">
        <v>287</v>
      </c>
      <c r="DF106" s="42">
        <v>0.01</v>
      </c>
      <c r="DG106" s="20">
        <v>3.8632599999999999E-3</v>
      </c>
      <c r="DH106" s="20">
        <v>3.8632599999999999E-3</v>
      </c>
      <c r="DI106" s="20"/>
      <c r="DJ106" s="20">
        <v>0.446647979427713</v>
      </c>
      <c r="DK106" s="95"/>
      <c r="DL106" s="125"/>
      <c r="DM106" s="64"/>
      <c r="DN106" s="64"/>
      <c r="DO106" s="64"/>
      <c r="DP106" s="64"/>
      <c r="DQ106" s="64"/>
      <c r="DR106" s="64"/>
      <c r="DS106" s="90"/>
      <c r="DT106" s="90"/>
      <c r="DU106" s="90"/>
      <c r="DV106" s="90"/>
      <c r="DW106" s="148"/>
      <c r="DX106" s="20"/>
      <c r="DY106" s="20"/>
      <c r="EC106" s="147"/>
      <c r="ED106" s="172"/>
      <c r="EE106" s="172"/>
    </row>
    <row r="107" spans="1:135" ht="21" customHeight="1" x14ac:dyDescent="0.2">
      <c r="A107" s="14">
        <v>106</v>
      </c>
      <c r="B107" s="15" t="s">
        <v>1951</v>
      </c>
      <c r="C107" s="15" t="s">
        <v>1952</v>
      </c>
      <c r="D107" s="16" t="s">
        <v>1889</v>
      </c>
      <c r="E107" s="16">
        <v>19</v>
      </c>
      <c r="F107" s="16">
        <v>2</v>
      </c>
      <c r="G107" s="16" t="s">
        <v>1953</v>
      </c>
      <c r="H107" s="18" t="s">
        <v>1954</v>
      </c>
      <c r="I107" s="19" t="s">
        <v>1955</v>
      </c>
      <c r="J107" s="20">
        <v>2</v>
      </c>
      <c r="K107" s="20">
        <v>1</v>
      </c>
      <c r="L107" s="20" t="s">
        <v>1956</v>
      </c>
      <c r="M107" s="21">
        <v>190</v>
      </c>
      <c r="N107" s="20" t="s">
        <v>1957</v>
      </c>
      <c r="O107" s="20" t="s">
        <v>1958</v>
      </c>
      <c r="P107" s="44">
        <v>6864</v>
      </c>
      <c r="Q107" s="20" t="s">
        <v>1957</v>
      </c>
      <c r="R107" s="20" t="s">
        <v>1959</v>
      </c>
      <c r="S107" s="44">
        <v>382</v>
      </c>
      <c r="T107" s="20" t="s">
        <v>1960</v>
      </c>
      <c r="U107" s="20" t="s">
        <v>1959</v>
      </c>
      <c r="V107" s="44">
        <v>382</v>
      </c>
      <c r="W107" s="20" t="s">
        <v>1960</v>
      </c>
      <c r="X107" s="20">
        <v>52</v>
      </c>
      <c r="Y107" s="88">
        <v>5.29</v>
      </c>
      <c r="Z107" s="88">
        <v>5.29</v>
      </c>
      <c r="AA107" s="88">
        <v>2.96</v>
      </c>
      <c r="AB107" s="88">
        <v>2.96</v>
      </c>
      <c r="AC107" s="23">
        <v>4</v>
      </c>
      <c r="AD107" s="23" t="s">
        <v>1092</v>
      </c>
      <c r="AE107" s="23">
        <v>1</v>
      </c>
      <c r="AF107" s="25" t="s">
        <v>199</v>
      </c>
      <c r="AG107" s="25" t="s">
        <v>359</v>
      </c>
      <c r="AH107" s="25" t="s">
        <v>206</v>
      </c>
      <c r="AI107" s="25" t="s">
        <v>309</v>
      </c>
      <c r="AJ107" s="16">
        <v>2</v>
      </c>
      <c r="AK107" s="16">
        <v>3</v>
      </c>
      <c r="AL107" s="23">
        <v>0</v>
      </c>
      <c r="AM107" s="23"/>
      <c r="AN107" s="23">
        <v>0</v>
      </c>
      <c r="AO107" s="20"/>
      <c r="AP107" s="20">
        <v>0</v>
      </c>
      <c r="AQ107" s="20">
        <v>1</v>
      </c>
      <c r="AR107" s="20">
        <v>1</v>
      </c>
      <c r="AS107" s="20">
        <v>0</v>
      </c>
      <c r="AT107" s="15" t="s">
        <v>1961</v>
      </c>
      <c r="AU107" s="27">
        <v>41533</v>
      </c>
      <c r="AV107" s="28">
        <v>41974</v>
      </c>
      <c r="AW107" s="29" t="s">
        <v>1961</v>
      </c>
      <c r="AX107" s="30">
        <v>4</v>
      </c>
      <c r="AY107" s="30" t="s">
        <v>1962</v>
      </c>
      <c r="AZ107" s="30">
        <v>36</v>
      </c>
      <c r="BA107" s="30" t="s">
        <v>587</v>
      </c>
      <c r="BB107" s="30"/>
      <c r="BC107" s="30">
        <v>2</v>
      </c>
      <c r="BD107" s="32" t="s">
        <v>291</v>
      </c>
      <c r="BE107" s="32" t="s">
        <v>314</v>
      </c>
      <c r="BF107" s="29" t="s">
        <v>1963</v>
      </c>
      <c r="BG107" s="30" t="s">
        <v>1964</v>
      </c>
      <c r="BH107" s="30">
        <v>0.62</v>
      </c>
      <c r="BI107" s="30">
        <v>44</v>
      </c>
      <c r="BJ107" s="30">
        <v>60</v>
      </c>
      <c r="BK107" s="30">
        <v>74</v>
      </c>
      <c r="BL107" s="30" t="s">
        <v>240</v>
      </c>
      <c r="BM107" s="30">
        <v>45</v>
      </c>
      <c r="BN107" s="30">
        <v>0.8</v>
      </c>
      <c r="BO107" s="30">
        <v>1</v>
      </c>
      <c r="BP107" s="29" t="s">
        <v>1965</v>
      </c>
      <c r="BQ107" s="29" t="s">
        <v>1966</v>
      </c>
      <c r="BR107" s="30">
        <v>47</v>
      </c>
      <c r="BS107" s="30">
        <v>0.13200000000000001</v>
      </c>
      <c r="BT107" s="30" t="s">
        <v>244</v>
      </c>
      <c r="BU107" s="30">
        <v>2</v>
      </c>
      <c r="BV107" s="32" t="s">
        <v>291</v>
      </c>
      <c r="BW107" s="32" t="s">
        <v>314</v>
      </c>
      <c r="BX107" s="30" t="s">
        <v>245</v>
      </c>
      <c r="BY107" s="30">
        <v>0.8</v>
      </c>
      <c r="BZ107" s="30" t="s">
        <v>1967</v>
      </c>
      <c r="CA107" s="29" t="s">
        <v>458</v>
      </c>
      <c r="CB107" s="35"/>
      <c r="CC107" s="20">
        <v>1</v>
      </c>
      <c r="CD107" s="46" t="s">
        <v>1968</v>
      </c>
      <c r="CE107" s="37" t="s">
        <v>262</v>
      </c>
      <c r="CF107" s="38">
        <v>2003</v>
      </c>
      <c r="CG107" s="37" t="s">
        <v>266</v>
      </c>
      <c r="CH107" s="37" t="s">
        <v>267</v>
      </c>
      <c r="CI107" s="37" t="s">
        <v>267</v>
      </c>
      <c r="CJ107" s="39">
        <v>30</v>
      </c>
      <c r="CK107" s="39">
        <v>8</v>
      </c>
      <c r="CL107" s="39">
        <v>374</v>
      </c>
      <c r="CM107" s="37" t="s">
        <v>272</v>
      </c>
      <c r="CN107" s="37" t="s">
        <v>407</v>
      </c>
      <c r="CO107" s="37" t="s">
        <v>274</v>
      </c>
      <c r="CP107" s="37" t="s">
        <v>1969</v>
      </c>
      <c r="CQ107" s="37" t="s">
        <v>330</v>
      </c>
      <c r="CR107" s="37" t="s">
        <v>330</v>
      </c>
      <c r="CS107" s="37" t="s">
        <v>572</v>
      </c>
      <c r="CT107" s="37" t="s">
        <v>334</v>
      </c>
      <c r="CU107" s="37" t="s">
        <v>281</v>
      </c>
      <c r="CV107" s="39">
        <v>1</v>
      </c>
      <c r="CW107" s="37" t="s">
        <v>282</v>
      </c>
      <c r="CX107" s="37" t="s">
        <v>1092</v>
      </c>
      <c r="CY107" s="40">
        <v>36</v>
      </c>
      <c r="CZ107" s="41" t="s">
        <v>284</v>
      </c>
      <c r="DA107" s="41" t="s">
        <v>287</v>
      </c>
      <c r="DB107" s="42">
        <v>1</v>
      </c>
      <c r="DC107" s="42">
        <v>34</v>
      </c>
      <c r="DD107" s="42">
        <v>5.8</v>
      </c>
      <c r="DE107" s="41" t="s">
        <v>336</v>
      </c>
      <c r="DF107" s="42">
        <v>0.05</v>
      </c>
      <c r="DG107" s="20">
        <v>2.1595498000000001E-2</v>
      </c>
      <c r="DH107" s="20">
        <v>2.1595498000000001E-2</v>
      </c>
      <c r="DI107" s="20"/>
      <c r="DJ107" s="20">
        <v>0.38174421176499901</v>
      </c>
      <c r="DK107" s="95">
        <v>47</v>
      </c>
      <c r="DL107" s="125" t="s">
        <v>464</v>
      </c>
      <c r="DM107" s="125" t="s">
        <v>287</v>
      </c>
      <c r="DN107" s="95">
        <v>1</v>
      </c>
      <c r="DO107" s="95">
        <v>45</v>
      </c>
      <c r="DP107" s="95">
        <v>1.534</v>
      </c>
      <c r="DQ107" s="125" t="s">
        <v>287</v>
      </c>
      <c r="DR107" s="95">
        <v>0.13200000000000001</v>
      </c>
      <c r="DS107" s="90">
        <v>0.13203104399999999</v>
      </c>
      <c r="DT107" s="90">
        <v>0.13203104399999999</v>
      </c>
      <c r="DU107" s="90"/>
      <c r="DV107" s="151">
        <f>-0.222920955</f>
        <v>-0.222920955</v>
      </c>
      <c r="DW107" s="148"/>
      <c r="DX107" s="29" t="s">
        <v>291</v>
      </c>
      <c r="DY107" s="29" t="s">
        <v>1970</v>
      </c>
      <c r="EA107" s="163">
        <f t="shared" si="5"/>
        <v>1</v>
      </c>
      <c r="EB107" s="163">
        <f t="shared" si="6"/>
        <v>0</v>
      </c>
      <c r="EC107" s="147">
        <f t="shared" si="7"/>
        <v>1</v>
      </c>
      <c r="ED107" s="172">
        <f t="shared" si="8"/>
        <v>34</v>
      </c>
      <c r="EE107" s="172">
        <f t="shared" si="9"/>
        <v>45</v>
      </c>
    </row>
    <row r="108" spans="1:135" ht="21" customHeight="1" x14ac:dyDescent="0.2">
      <c r="A108" s="14">
        <v>107</v>
      </c>
      <c r="B108" s="100" t="s">
        <v>1971</v>
      </c>
      <c r="C108" s="15" t="s">
        <v>1972</v>
      </c>
      <c r="D108" s="16" t="s">
        <v>1889</v>
      </c>
      <c r="E108" s="16">
        <v>19</v>
      </c>
      <c r="F108" s="16">
        <v>3</v>
      </c>
      <c r="G108" s="16" t="s">
        <v>1973</v>
      </c>
      <c r="H108" s="18" t="s">
        <v>1974</v>
      </c>
      <c r="I108" s="19" t="s">
        <v>1975</v>
      </c>
      <c r="J108" s="20">
        <v>3</v>
      </c>
      <c r="K108" s="20">
        <v>2</v>
      </c>
      <c r="L108" s="20" t="s">
        <v>1976</v>
      </c>
      <c r="M108" s="21">
        <v>206</v>
      </c>
      <c r="N108" s="20" t="s">
        <v>1977</v>
      </c>
      <c r="O108" s="20" t="s">
        <v>1978</v>
      </c>
      <c r="P108" s="21">
        <v>2448</v>
      </c>
      <c r="Q108" s="20" t="s">
        <v>1977</v>
      </c>
      <c r="R108" s="20" t="s">
        <v>1979</v>
      </c>
      <c r="S108" s="21">
        <v>297</v>
      </c>
      <c r="T108" s="127" t="s">
        <v>1980</v>
      </c>
      <c r="U108" s="21" t="s">
        <v>1981</v>
      </c>
      <c r="V108" s="21">
        <v>108</v>
      </c>
      <c r="W108" s="127" t="s">
        <v>1980</v>
      </c>
      <c r="X108" s="20">
        <v>66</v>
      </c>
      <c r="Y108" s="88">
        <v>2.48</v>
      </c>
      <c r="Z108" s="88">
        <v>2.48</v>
      </c>
      <c r="AA108" s="88">
        <v>2.71</v>
      </c>
      <c r="AB108" s="88">
        <v>2.71</v>
      </c>
      <c r="AC108" s="23">
        <v>2</v>
      </c>
      <c r="AD108" s="23" t="s">
        <v>411</v>
      </c>
      <c r="AE108" s="23">
        <v>1</v>
      </c>
      <c r="AF108" s="25" t="s">
        <v>199</v>
      </c>
      <c r="AG108" s="25" t="s">
        <v>359</v>
      </c>
      <c r="AH108" s="25" t="s">
        <v>1380</v>
      </c>
      <c r="AI108" s="25" t="s">
        <v>606</v>
      </c>
      <c r="AJ108" s="16">
        <v>4.5</v>
      </c>
      <c r="AK108" s="16">
        <v>3.5</v>
      </c>
      <c r="AL108" s="23">
        <v>1</v>
      </c>
      <c r="AM108" s="23">
        <v>1</v>
      </c>
      <c r="AN108" s="23">
        <v>0</v>
      </c>
      <c r="AO108" s="20"/>
      <c r="AP108" s="20">
        <v>0</v>
      </c>
      <c r="AQ108" s="20">
        <v>1</v>
      </c>
      <c r="AR108" s="20">
        <v>1</v>
      </c>
      <c r="AS108" s="20">
        <v>0</v>
      </c>
      <c r="AT108" s="15" t="s">
        <v>1982</v>
      </c>
      <c r="AU108" s="27">
        <v>41333</v>
      </c>
      <c r="AV108" s="28">
        <v>41939</v>
      </c>
      <c r="AW108" s="29" t="s">
        <v>1983</v>
      </c>
      <c r="AX108" s="30">
        <v>2</v>
      </c>
      <c r="AY108" s="30" t="s">
        <v>1984</v>
      </c>
      <c r="AZ108" s="30">
        <v>86</v>
      </c>
      <c r="BA108" s="30" t="s">
        <v>1985</v>
      </c>
      <c r="BB108" s="30"/>
      <c r="BC108" s="30">
        <v>2</v>
      </c>
      <c r="BD108" s="113" t="s">
        <v>1172</v>
      </c>
      <c r="BE108" s="32" t="s">
        <v>314</v>
      </c>
      <c r="BF108" s="29" t="s">
        <v>1986</v>
      </c>
      <c r="BG108" s="30" t="s">
        <v>1386</v>
      </c>
      <c r="BH108" s="33"/>
      <c r="BI108" s="30">
        <v>158</v>
      </c>
      <c r="BJ108" s="30">
        <v>210</v>
      </c>
      <c r="BK108" s="30">
        <v>258</v>
      </c>
      <c r="BL108" s="30" t="s">
        <v>240</v>
      </c>
      <c r="BM108" s="30">
        <v>158</v>
      </c>
      <c r="BN108" s="30">
        <v>0.8</v>
      </c>
      <c r="BO108" s="30">
        <v>1</v>
      </c>
      <c r="BP108" s="29" t="s">
        <v>1987</v>
      </c>
      <c r="BQ108" s="29" t="s">
        <v>1988</v>
      </c>
      <c r="BR108" s="30">
        <v>158</v>
      </c>
      <c r="BS108" s="30">
        <v>0.189</v>
      </c>
      <c r="BT108" s="30" t="s">
        <v>375</v>
      </c>
      <c r="BU108" s="30">
        <v>2</v>
      </c>
      <c r="BV108" s="113" t="s">
        <v>1172</v>
      </c>
      <c r="BW108" s="32" t="s">
        <v>314</v>
      </c>
      <c r="BX108" s="30" t="s">
        <v>245</v>
      </c>
      <c r="BY108" s="30">
        <v>0.8</v>
      </c>
      <c r="BZ108" s="30" t="s">
        <v>1989</v>
      </c>
      <c r="CA108" s="29" t="s">
        <v>1990</v>
      </c>
      <c r="CB108" s="35"/>
      <c r="CC108" s="20">
        <v>1</v>
      </c>
      <c r="CD108" s="46" t="s">
        <v>1991</v>
      </c>
      <c r="CE108" s="37" t="s">
        <v>262</v>
      </c>
      <c r="CF108" s="38">
        <v>1997</v>
      </c>
      <c r="CG108" s="37" t="s">
        <v>266</v>
      </c>
      <c r="CH108" s="37" t="s">
        <v>267</v>
      </c>
      <c r="CI108" s="37" t="s">
        <v>326</v>
      </c>
      <c r="CJ108" s="39">
        <v>12</v>
      </c>
      <c r="CK108" s="39">
        <v>10</v>
      </c>
      <c r="CL108" s="39">
        <v>105</v>
      </c>
      <c r="CM108" s="37" t="s">
        <v>616</v>
      </c>
      <c r="CN108" s="37" t="s">
        <v>407</v>
      </c>
      <c r="CO108" s="37" t="s">
        <v>328</v>
      </c>
      <c r="CP108" s="37" t="s">
        <v>1992</v>
      </c>
      <c r="CQ108" s="37" t="s">
        <v>382</v>
      </c>
      <c r="CR108" s="37" t="s">
        <v>618</v>
      </c>
      <c r="CS108" s="37" t="s">
        <v>461</v>
      </c>
      <c r="CT108" s="37" t="s">
        <v>654</v>
      </c>
      <c r="CU108" s="37" t="s">
        <v>281</v>
      </c>
      <c r="CV108" s="39">
        <v>1</v>
      </c>
      <c r="CW108" s="37" t="s">
        <v>282</v>
      </c>
      <c r="CX108" s="37" t="s">
        <v>1993</v>
      </c>
      <c r="CY108" s="40">
        <v>86</v>
      </c>
      <c r="CZ108" s="41" t="s">
        <v>464</v>
      </c>
      <c r="DA108" s="41" t="s">
        <v>287</v>
      </c>
      <c r="DB108" s="42">
        <v>1</v>
      </c>
      <c r="DC108" s="42">
        <v>84</v>
      </c>
      <c r="DD108" s="42">
        <v>2.09</v>
      </c>
      <c r="DE108" s="41" t="s">
        <v>1994</v>
      </c>
      <c r="DF108" s="42">
        <v>0.92</v>
      </c>
      <c r="DG108" s="20">
        <v>3.9641745999999999E-2</v>
      </c>
      <c r="DH108" s="20">
        <v>3.9641745999999999E-2</v>
      </c>
      <c r="DI108" s="20"/>
      <c r="DJ108" s="20">
        <v>0.22233023521030201</v>
      </c>
      <c r="DK108" s="95">
        <v>158</v>
      </c>
      <c r="DL108" s="125" t="s">
        <v>464</v>
      </c>
      <c r="DM108" s="125" t="s">
        <v>287</v>
      </c>
      <c r="DN108" s="125">
        <v>1</v>
      </c>
      <c r="DO108" s="125">
        <v>156</v>
      </c>
      <c r="DP108" s="125">
        <v>1.3180000000000001</v>
      </c>
      <c r="DQ108" s="125" t="s">
        <v>287</v>
      </c>
      <c r="DR108" s="95">
        <v>0.189</v>
      </c>
      <c r="DS108" s="90">
        <v>0.18943574199999999</v>
      </c>
      <c r="DT108" s="90">
        <v>0.18943574199999999</v>
      </c>
      <c r="DU108" s="90"/>
      <c r="DV108" s="90">
        <v>0.104941786</v>
      </c>
      <c r="DW108" s="148"/>
      <c r="DX108" s="111" t="s">
        <v>1172</v>
      </c>
      <c r="DY108" s="29" t="s">
        <v>1995</v>
      </c>
      <c r="EA108" s="163">
        <f t="shared" si="5"/>
        <v>1</v>
      </c>
      <c r="EB108" s="163">
        <f t="shared" si="6"/>
        <v>0</v>
      </c>
      <c r="EC108" s="147">
        <f t="shared" si="7"/>
        <v>1</v>
      </c>
      <c r="ED108" s="172">
        <f t="shared" si="8"/>
        <v>84</v>
      </c>
      <c r="EE108" s="172">
        <f t="shared" si="9"/>
        <v>156</v>
      </c>
    </row>
    <row r="109" spans="1:135" ht="21" customHeight="1" x14ac:dyDescent="0.2">
      <c r="A109" s="14">
        <v>108</v>
      </c>
      <c r="B109" s="29" t="s">
        <v>1996</v>
      </c>
      <c r="C109" s="29" t="s">
        <v>1997</v>
      </c>
      <c r="D109" s="43" t="s">
        <v>1889</v>
      </c>
      <c r="E109" s="43">
        <v>19</v>
      </c>
      <c r="F109" s="43">
        <v>3</v>
      </c>
      <c r="G109" s="43" t="s">
        <v>1998</v>
      </c>
      <c r="H109" s="12"/>
      <c r="I109" s="12" t="s">
        <v>1999</v>
      </c>
      <c r="J109" s="44">
        <v>6</v>
      </c>
      <c r="K109" s="44"/>
      <c r="L109" s="44" t="s">
        <v>2000</v>
      </c>
      <c r="M109" s="44"/>
      <c r="N109" s="44"/>
      <c r="O109" s="44"/>
      <c r="P109" s="44"/>
      <c r="Q109" s="44"/>
      <c r="R109" s="44"/>
      <c r="S109" s="44"/>
      <c r="T109" s="128"/>
      <c r="U109" s="44"/>
      <c r="V109" s="44"/>
      <c r="W109" s="128"/>
      <c r="X109" s="44">
        <v>53</v>
      </c>
      <c r="Y109" s="44"/>
      <c r="Z109" s="44"/>
      <c r="AA109" s="44"/>
      <c r="AB109" s="44"/>
      <c r="AC109" s="44"/>
      <c r="AD109" s="44"/>
      <c r="AE109" s="44"/>
      <c r="AF109" s="44"/>
      <c r="AG109" s="44"/>
      <c r="AH109" s="44"/>
      <c r="AI109" s="44"/>
      <c r="AJ109" s="44"/>
      <c r="AK109" s="44"/>
      <c r="AL109" s="44"/>
      <c r="AM109" s="44"/>
      <c r="AN109" s="44"/>
      <c r="AO109" s="44"/>
      <c r="AP109" s="44">
        <v>0</v>
      </c>
      <c r="AQ109" s="44">
        <v>0</v>
      </c>
      <c r="AR109" s="44">
        <v>0</v>
      </c>
      <c r="AS109" s="44">
        <v>0</v>
      </c>
      <c r="AT109" s="29"/>
      <c r="AU109" s="76"/>
      <c r="AV109" s="122"/>
      <c r="AW109" s="29" t="s">
        <v>311</v>
      </c>
      <c r="AX109" s="30">
        <v>2</v>
      </c>
      <c r="AY109" s="30" t="s">
        <v>2001</v>
      </c>
      <c r="AZ109" s="30">
        <v>91</v>
      </c>
      <c r="BA109" s="30" t="s">
        <v>281</v>
      </c>
      <c r="BB109" s="30"/>
      <c r="BC109" s="30"/>
      <c r="BD109" s="29" t="s">
        <v>1013</v>
      </c>
      <c r="BE109" s="29" t="s">
        <v>1013</v>
      </c>
      <c r="BF109" s="29" t="s">
        <v>2002</v>
      </c>
      <c r="BG109" s="30" t="s">
        <v>2001</v>
      </c>
      <c r="BH109" s="33"/>
      <c r="BI109" s="30"/>
      <c r="BJ109" s="30"/>
      <c r="BK109" s="30"/>
      <c r="BL109" s="30"/>
      <c r="BM109" s="30"/>
      <c r="BN109" s="30"/>
      <c r="BO109" s="30"/>
      <c r="BP109" s="29"/>
      <c r="BQ109" s="29"/>
      <c r="BR109" s="30"/>
      <c r="BS109" s="30"/>
      <c r="BT109" s="30"/>
      <c r="BU109" s="30"/>
      <c r="BV109" s="29"/>
      <c r="BW109" s="29"/>
      <c r="BX109" s="30"/>
      <c r="BY109" s="30"/>
      <c r="BZ109" s="30"/>
      <c r="CA109" s="29"/>
      <c r="CB109" s="117"/>
      <c r="CC109" s="33"/>
      <c r="CD109" s="117"/>
      <c r="CE109" s="69"/>
      <c r="CF109" s="69"/>
      <c r="CG109" s="69"/>
      <c r="CH109" s="69"/>
      <c r="CI109" s="69"/>
      <c r="CJ109" s="68"/>
      <c r="CK109" s="68"/>
      <c r="CL109" s="68"/>
      <c r="CM109" s="69"/>
      <c r="CN109" s="69"/>
      <c r="CO109" s="69"/>
      <c r="CP109" s="69"/>
      <c r="CQ109" s="69"/>
      <c r="CR109" s="69"/>
      <c r="CS109" s="69"/>
      <c r="CT109" s="69"/>
      <c r="CU109" s="69"/>
      <c r="CV109" s="68"/>
      <c r="CW109" s="69"/>
      <c r="CX109" s="69"/>
      <c r="CY109" s="40">
        <v>91</v>
      </c>
      <c r="CZ109" s="41" t="s">
        <v>1015</v>
      </c>
      <c r="DA109" s="41" t="s">
        <v>287</v>
      </c>
      <c r="DB109" s="64"/>
      <c r="DC109" s="64"/>
      <c r="DD109" s="42">
        <v>0.99</v>
      </c>
      <c r="DE109" s="64"/>
      <c r="DF109" s="64"/>
      <c r="DG109" s="104">
        <v>4.4900000000000002E-136</v>
      </c>
      <c r="DH109" s="104">
        <v>4.4900000000000002E-136</v>
      </c>
      <c r="DI109" s="44"/>
      <c r="DJ109" s="44">
        <v>0.99</v>
      </c>
      <c r="DK109" s="95"/>
      <c r="DL109" s="125"/>
      <c r="DM109" s="64"/>
      <c r="DN109" s="64"/>
      <c r="DO109" s="64"/>
      <c r="DP109" s="64"/>
      <c r="DQ109" s="64"/>
      <c r="DR109" s="64"/>
      <c r="DS109" s="90"/>
      <c r="DT109" s="90"/>
      <c r="DU109" s="90"/>
      <c r="DV109" s="90"/>
      <c r="DW109" s="148"/>
      <c r="DX109" s="44"/>
      <c r="DY109" s="44"/>
      <c r="EC109" s="147"/>
      <c r="ED109" s="172"/>
      <c r="EE109" s="172"/>
    </row>
    <row r="110" spans="1:135" ht="21" customHeight="1" x14ac:dyDescent="0.2">
      <c r="A110" s="14">
        <v>109</v>
      </c>
      <c r="B110" s="29" t="s">
        <v>2003</v>
      </c>
      <c r="C110" s="29" t="s">
        <v>2004</v>
      </c>
      <c r="D110" s="30" t="s">
        <v>1889</v>
      </c>
      <c r="E110" s="43">
        <v>19</v>
      </c>
      <c r="F110" s="43">
        <v>3</v>
      </c>
      <c r="G110" s="43" t="s">
        <v>2005</v>
      </c>
      <c r="H110" s="12"/>
      <c r="I110" s="12" t="s">
        <v>2006</v>
      </c>
      <c r="J110" s="44">
        <v>2</v>
      </c>
      <c r="K110" s="44"/>
      <c r="L110" s="44" t="s">
        <v>2007</v>
      </c>
      <c r="M110" s="44"/>
      <c r="N110" s="44" t="s">
        <v>2008</v>
      </c>
      <c r="O110" s="44" t="s">
        <v>2009</v>
      </c>
      <c r="P110" s="44"/>
      <c r="Q110" s="44" t="s">
        <v>2010</v>
      </c>
      <c r="R110" s="44"/>
      <c r="S110" s="44"/>
      <c r="T110" s="44"/>
      <c r="U110" s="44"/>
      <c r="V110" s="44"/>
      <c r="W110" s="44"/>
      <c r="X110" s="44">
        <v>168</v>
      </c>
      <c r="Y110" s="44"/>
      <c r="Z110" s="44"/>
      <c r="AA110" s="44"/>
      <c r="AB110" s="44"/>
      <c r="AC110" s="44"/>
      <c r="AD110" s="44"/>
      <c r="AE110" s="44"/>
      <c r="AF110" s="44"/>
      <c r="AG110" s="44"/>
      <c r="AH110" s="44"/>
      <c r="AI110" s="44"/>
      <c r="AJ110" s="44"/>
      <c r="AK110" s="44"/>
      <c r="AL110" s="44"/>
      <c r="AM110" s="44"/>
      <c r="AN110" s="44"/>
      <c r="AO110" s="44"/>
      <c r="AP110" s="44">
        <v>0</v>
      </c>
      <c r="AQ110" s="44">
        <v>2</v>
      </c>
      <c r="AR110" s="44">
        <v>0</v>
      </c>
      <c r="AS110" s="44">
        <v>0</v>
      </c>
      <c r="AT110" s="29"/>
      <c r="AU110" s="76"/>
      <c r="AW110" s="29" t="s">
        <v>223</v>
      </c>
      <c r="AX110" s="30">
        <v>1</v>
      </c>
      <c r="AY110" s="30" t="s">
        <v>2011</v>
      </c>
      <c r="AZ110" s="30">
        <v>20</v>
      </c>
      <c r="BA110" s="30">
        <v>3.5000000000000003E-2</v>
      </c>
      <c r="BB110" s="30"/>
      <c r="BC110" s="30">
        <v>1</v>
      </c>
      <c r="BD110" s="29" t="s">
        <v>2012</v>
      </c>
      <c r="BE110" s="29" t="s">
        <v>2013</v>
      </c>
      <c r="BF110" s="29" t="s">
        <v>2014</v>
      </c>
      <c r="BG110" s="30" t="s">
        <v>2015</v>
      </c>
      <c r="BH110" s="33"/>
      <c r="BI110" s="30">
        <v>35</v>
      </c>
      <c r="BJ110" s="30">
        <v>48</v>
      </c>
      <c r="BK110" s="30">
        <v>60</v>
      </c>
      <c r="BL110" s="45"/>
      <c r="BM110" s="45"/>
      <c r="BN110" s="45"/>
      <c r="BO110" s="45"/>
      <c r="CC110" s="45"/>
      <c r="CE110" s="67"/>
      <c r="CF110" s="67"/>
      <c r="CG110" s="67"/>
      <c r="CH110" s="67"/>
      <c r="CI110" s="67"/>
      <c r="CJ110" s="68"/>
      <c r="CK110" s="68"/>
      <c r="CL110" s="68"/>
      <c r="CM110" s="67"/>
      <c r="CN110" s="67"/>
      <c r="CO110" s="67"/>
      <c r="CP110" s="67"/>
      <c r="CQ110" s="67"/>
      <c r="CR110" s="67"/>
      <c r="CS110" s="67"/>
      <c r="CT110" s="67"/>
      <c r="CU110" s="67"/>
      <c r="CV110" s="68"/>
      <c r="CW110" s="67"/>
      <c r="CX110" s="67"/>
      <c r="CY110" s="40">
        <v>38</v>
      </c>
      <c r="CZ110" s="41" t="s">
        <v>464</v>
      </c>
      <c r="DA110" s="41" t="s">
        <v>287</v>
      </c>
      <c r="DB110" s="42">
        <v>1</v>
      </c>
      <c r="DC110" s="42">
        <v>19</v>
      </c>
      <c r="DD110" s="42">
        <v>1.923</v>
      </c>
      <c r="DE110" s="41" t="s">
        <v>287</v>
      </c>
      <c r="DF110" s="42">
        <v>3.5000000000000003E-2</v>
      </c>
      <c r="DG110" s="44">
        <v>6.9598814999999994E-2</v>
      </c>
      <c r="DH110" s="148">
        <f>0.069598815/2</f>
        <v>3.4799407499999997E-2</v>
      </c>
      <c r="DI110" s="44"/>
      <c r="DJ110" s="44">
        <v>0.40363253699541801</v>
      </c>
      <c r="DK110" s="95"/>
      <c r="DL110" s="125"/>
      <c r="DM110" s="64"/>
      <c r="DN110" s="64"/>
      <c r="DO110" s="64"/>
      <c r="DP110" s="64"/>
      <c r="DQ110" s="64"/>
      <c r="DR110" s="64"/>
      <c r="DS110" s="90"/>
      <c r="DT110" s="90"/>
      <c r="DU110" s="90"/>
      <c r="DV110" s="90"/>
      <c r="DW110" s="148"/>
      <c r="DX110" s="44"/>
      <c r="DY110" s="44"/>
      <c r="EC110" s="147"/>
      <c r="ED110" s="172"/>
      <c r="EE110" s="172"/>
    </row>
    <row r="111" spans="1:135" ht="21" customHeight="1" x14ac:dyDescent="0.2">
      <c r="A111" s="14">
        <v>110</v>
      </c>
      <c r="B111" s="15" t="s">
        <v>2016</v>
      </c>
      <c r="C111" s="15" t="s">
        <v>2017</v>
      </c>
      <c r="D111" s="16" t="s">
        <v>1889</v>
      </c>
      <c r="E111" s="16">
        <v>19</v>
      </c>
      <c r="F111" s="16">
        <v>4</v>
      </c>
      <c r="G111" s="16" t="s">
        <v>2018</v>
      </c>
      <c r="H111" s="18" t="s">
        <v>2019</v>
      </c>
      <c r="I111" s="19" t="s">
        <v>2020</v>
      </c>
      <c r="J111" s="20">
        <v>4</v>
      </c>
      <c r="K111" s="20">
        <v>3</v>
      </c>
      <c r="L111" s="20" t="s">
        <v>2021</v>
      </c>
      <c r="M111" s="21">
        <v>378</v>
      </c>
      <c r="N111" s="20" t="s">
        <v>522</v>
      </c>
      <c r="O111" s="21" t="s">
        <v>2022</v>
      </c>
      <c r="P111" s="21">
        <v>5836</v>
      </c>
      <c r="Q111" s="20" t="s">
        <v>522</v>
      </c>
      <c r="R111" s="20" t="s">
        <v>2023</v>
      </c>
      <c r="S111" s="21">
        <v>449</v>
      </c>
      <c r="T111" s="20" t="s">
        <v>2024</v>
      </c>
      <c r="U111" s="20" t="s">
        <v>2025</v>
      </c>
      <c r="V111" s="21">
        <v>10998</v>
      </c>
      <c r="W111" s="20" t="s">
        <v>2024</v>
      </c>
      <c r="X111" s="20">
        <v>37</v>
      </c>
      <c r="Y111" s="22">
        <v>3.53</v>
      </c>
      <c r="Z111" s="22">
        <v>3.53</v>
      </c>
      <c r="AA111" s="88">
        <v>2.86</v>
      </c>
      <c r="AB111" s="88">
        <v>2.86</v>
      </c>
      <c r="AC111" s="23">
        <v>1</v>
      </c>
      <c r="AD111" s="23" t="s">
        <v>411</v>
      </c>
      <c r="AE111" s="23">
        <v>1</v>
      </c>
      <c r="AF111" s="25" t="s">
        <v>199</v>
      </c>
      <c r="AG111" s="25" t="s">
        <v>308</v>
      </c>
      <c r="AH111" s="25" t="s">
        <v>206</v>
      </c>
      <c r="AI111" s="25" t="s">
        <v>475</v>
      </c>
      <c r="AJ111" s="16">
        <v>2.57</v>
      </c>
      <c r="AK111" s="16">
        <v>3.14</v>
      </c>
      <c r="AL111" s="23">
        <v>0</v>
      </c>
      <c r="AM111" s="23"/>
      <c r="AN111" s="23">
        <v>0</v>
      </c>
      <c r="AO111" s="20"/>
      <c r="AP111" s="20">
        <v>0</v>
      </c>
      <c r="AQ111" s="20">
        <v>1</v>
      </c>
      <c r="AR111" s="20">
        <v>1</v>
      </c>
      <c r="AS111" s="20">
        <v>0</v>
      </c>
      <c r="AT111" s="15" t="s">
        <v>2026</v>
      </c>
      <c r="AU111" s="27">
        <v>41667</v>
      </c>
      <c r="AV111" s="28">
        <v>42036</v>
      </c>
      <c r="AW111" s="29" t="s">
        <v>311</v>
      </c>
      <c r="AX111" s="30">
        <v>1</v>
      </c>
      <c r="AY111" s="30" t="s">
        <v>2027</v>
      </c>
      <c r="AZ111" s="30">
        <v>280</v>
      </c>
      <c r="BA111" s="30" t="s">
        <v>503</v>
      </c>
      <c r="BB111" s="30"/>
      <c r="BC111" s="30">
        <v>2</v>
      </c>
      <c r="BD111" s="32" t="s">
        <v>2028</v>
      </c>
      <c r="BE111" s="32" t="s">
        <v>235</v>
      </c>
      <c r="BF111" s="29" t="s">
        <v>2029</v>
      </c>
      <c r="BG111" s="30" t="s">
        <v>2030</v>
      </c>
      <c r="BH111" s="33"/>
      <c r="BI111" s="30">
        <v>19</v>
      </c>
      <c r="BJ111" s="30">
        <v>24</v>
      </c>
      <c r="BK111" s="30">
        <v>29</v>
      </c>
      <c r="BL111" s="30" t="s">
        <v>240</v>
      </c>
      <c r="BM111" s="30">
        <v>144</v>
      </c>
      <c r="BN111" s="30">
        <v>0.99</v>
      </c>
      <c r="BO111" s="30">
        <v>1</v>
      </c>
      <c r="BP111" s="29" t="s">
        <v>1030</v>
      </c>
      <c r="BQ111" s="29" t="s">
        <v>2031</v>
      </c>
      <c r="BR111" s="30">
        <v>144</v>
      </c>
      <c r="BS111" s="30">
        <v>0.28000000000000003</v>
      </c>
      <c r="BT111" s="30" t="s">
        <v>244</v>
      </c>
      <c r="BU111" s="30"/>
      <c r="BV111" s="32" t="s">
        <v>233</v>
      </c>
      <c r="BW111" s="32" t="s">
        <v>235</v>
      </c>
      <c r="BX111" s="30" t="s">
        <v>245</v>
      </c>
      <c r="BY111" s="30">
        <v>0.99</v>
      </c>
      <c r="BZ111" s="30" t="s">
        <v>2032</v>
      </c>
      <c r="CA111" s="29" t="s">
        <v>2033</v>
      </c>
      <c r="CB111" s="35"/>
      <c r="CC111" s="20">
        <v>1</v>
      </c>
      <c r="CD111" s="36" t="s">
        <v>2034</v>
      </c>
      <c r="CE111" s="37" t="s">
        <v>262</v>
      </c>
      <c r="CF111" s="38">
        <v>1999</v>
      </c>
      <c r="CG111" s="37" t="s">
        <v>379</v>
      </c>
      <c r="CH111" s="37" t="s">
        <v>267</v>
      </c>
      <c r="CI111" s="37" t="s">
        <v>269</v>
      </c>
      <c r="CJ111" s="39">
        <v>400</v>
      </c>
      <c r="CK111" s="39">
        <v>250</v>
      </c>
      <c r="CL111" s="39">
        <v>10759</v>
      </c>
      <c r="CM111" s="37" t="s">
        <v>272</v>
      </c>
      <c r="CN111" s="37" t="s">
        <v>886</v>
      </c>
      <c r="CO111" s="37" t="s">
        <v>330</v>
      </c>
      <c r="CP111" s="37" t="s">
        <v>2035</v>
      </c>
      <c r="CQ111" s="37" t="s">
        <v>382</v>
      </c>
      <c r="CR111" s="37" t="s">
        <v>382</v>
      </c>
      <c r="CS111" s="37" t="s">
        <v>461</v>
      </c>
      <c r="CT111" s="37" t="s">
        <v>462</v>
      </c>
      <c r="CU111" s="37" t="s">
        <v>281</v>
      </c>
      <c r="CV111" s="39">
        <v>1</v>
      </c>
      <c r="CW111" s="37" t="s">
        <v>282</v>
      </c>
      <c r="CX111" s="37" t="s">
        <v>2036</v>
      </c>
      <c r="CY111" s="40">
        <v>280</v>
      </c>
      <c r="CZ111" s="41" t="s">
        <v>284</v>
      </c>
      <c r="DA111" s="41" t="s">
        <v>287</v>
      </c>
      <c r="DB111" s="42">
        <v>1</v>
      </c>
      <c r="DC111" s="42">
        <v>278</v>
      </c>
      <c r="DD111" s="42">
        <v>123.38</v>
      </c>
      <c r="DE111" s="41" t="s">
        <v>336</v>
      </c>
      <c r="DF111" s="42">
        <v>1E-3</v>
      </c>
      <c r="DG111" s="57">
        <v>5.7599999999999999E-24</v>
      </c>
      <c r="DH111" s="57">
        <v>5.7599999999999999E-24</v>
      </c>
      <c r="DI111" s="20"/>
      <c r="DJ111" s="20">
        <v>0.55442718746792896</v>
      </c>
      <c r="DK111" s="95">
        <v>144</v>
      </c>
      <c r="DL111" s="125" t="s">
        <v>284</v>
      </c>
      <c r="DM111" s="125" t="s">
        <v>287</v>
      </c>
      <c r="DN111" s="95">
        <v>1</v>
      </c>
      <c r="DO111" s="95">
        <v>142</v>
      </c>
      <c r="DP111" s="95">
        <v>1.19</v>
      </c>
      <c r="DQ111" s="125" t="s">
        <v>287</v>
      </c>
      <c r="DR111" s="95">
        <v>0.28000000000000003</v>
      </c>
      <c r="DS111" s="90">
        <v>0.27717711900000003</v>
      </c>
      <c r="DT111" s="90">
        <v>0.27717711900000003</v>
      </c>
      <c r="DU111" s="90"/>
      <c r="DV111" s="90">
        <v>9.1162691000000004E-2</v>
      </c>
      <c r="DW111" s="148"/>
      <c r="DX111" s="29" t="s">
        <v>2028</v>
      </c>
      <c r="DY111" s="29" t="s">
        <v>292</v>
      </c>
      <c r="EA111" s="163">
        <f t="shared" si="5"/>
        <v>1</v>
      </c>
      <c r="EB111" s="163">
        <f t="shared" si="6"/>
        <v>0</v>
      </c>
      <c r="EC111" s="147">
        <f t="shared" si="7"/>
        <v>1</v>
      </c>
      <c r="ED111" s="172">
        <f t="shared" si="8"/>
        <v>278</v>
      </c>
      <c r="EE111" s="172">
        <f t="shared" si="9"/>
        <v>142</v>
      </c>
    </row>
    <row r="112" spans="1:135" ht="21" customHeight="1" x14ac:dyDescent="0.2">
      <c r="A112" s="14">
        <v>111</v>
      </c>
      <c r="B112" s="15" t="s">
        <v>2037</v>
      </c>
      <c r="C112" s="15" t="s">
        <v>2038</v>
      </c>
      <c r="D112" s="16" t="s">
        <v>1889</v>
      </c>
      <c r="E112" s="16">
        <v>19</v>
      </c>
      <c r="F112" s="16">
        <v>2</v>
      </c>
      <c r="G112" s="16" t="s">
        <v>2039</v>
      </c>
      <c r="H112" s="18" t="s">
        <v>2040</v>
      </c>
      <c r="I112" s="19" t="s">
        <v>2041</v>
      </c>
      <c r="J112" s="20">
        <v>2</v>
      </c>
      <c r="K112" s="20">
        <v>1</v>
      </c>
      <c r="L112" s="20" t="s">
        <v>2042</v>
      </c>
      <c r="M112" s="21">
        <v>6591</v>
      </c>
      <c r="N112" s="20" t="s">
        <v>1700</v>
      </c>
      <c r="O112" s="20" t="s">
        <v>2042</v>
      </c>
      <c r="P112" s="21">
        <v>6591</v>
      </c>
      <c r="Q112" s="20" t="s">
        <v>1700</v>
      </c>
      <c r="R112" s="20" t="s">
        <v>2043</v>
      </c>
      <c r="S112" s="21">
        <v>1532</v>
      </c>
      <c r="T112" s="126" t="s">
        <v>2044</v>
      </c>
      <c r="U112" s="20" t="s">
        <v>2043</v>
      </c>
      <c r="V112" s="21">
        <v>1532</v>
      </c>
      <c r="W112" s="126" t="s">
        <v>2044</v>
      </c>
      <c r="X112" s="20">
        <v>53</v>
      </c>
      <c r="Y112" s="88">
        <v>3.4</v>
      </c>
      <c r="Z112" s="88">
        <v>3.4</v>
      </c>
      <c r="AA112" s="88">
        <v>4.6100000000000003</v>
      </c>
      <c r="AB112" s="88">
        <v>4.6100000000000003</v>
      </c>
      <c r="AC112" s="23">
        <v>5</v>
      </c>
      <c r="AD112" s="23" t="s">
        <v>198</v>
      </c>
      <c r="AE112" s="23">
        <v>1</v>
      </c>
      <c r="AF112" s="25" t="s">
        <v>199</v>
      </c>
      <c r="AG112" s="25" t="s">
        <v>359</v>
      </c>
      <c r="AH112" s="25" t="s">
        <v>360</v>
      </c>
      <c r="AI112" s="25" t="s">
        <v>309</v>
      </c>
      <c r="AJ112" s="16">
        <v>2</v>
      </c>
      <c r="AK112" s="16">
        <v>3.5</v>
      </c>
      <c r="AL112" s="23">
        <v>0</v>
      </c>
      <c r="AM112" s="23"/>
      <c r="AN112" s="23">
        <v>0</v>
      </c>
      <c r="AO112" s="20"/>
      <c r="AP112" s="20">
        <v>0</v>
      </c>
      <c r="AQ112" s="20">
        <v>1</v>
      </c>
      <c r="AR112" s="20">
        <v>1</v>
      </c>
      <c r="AS112" s="20">
        <v>0</v>
      </c>
      <c r="AT112" s="15" t="s">
        <v>2045</v>
      </c>
      <c r="AU112" s="27">
        <v>40909</v>
      </c>
      <c r="AV112" s="47">
        <v>41060</v>
      </c>
      <c r="AW112" s="29" t="s">
        <v>2046</v>
      </c>
      <c r="AX112" s="30">
        <v>4</v>
      </c>
      <c r="AY112" s="30" t="s">
        <v>2047</v>
      </c>
      <c r="AZ112" s="30">
        <v>59</v>
      </c>
      <c r="BA112" s="30" t="s">
        <v>2048</v>
      </c>
      <c r="BB112" s="33"/>
      <c r="BC112" s="33"/>
      <c r="BD112" s="32" t="s">
        <v>291</v>
      </c>
      <c r="BE112" s="32" t="s">
        <v>314</v>
      </c>
      <c r="BF112" s="29" t="s">
        <v>2049</v>
      </c>
      <c r="BG112" s="30" t="s">
        <v>2050</v>
      </c>
      <c r="BH112" s="33"/>
      <c r="BI112" s="30">
        <v>65</v>
      </c>
      <c r="BJ112" s="30">
        <v>87</v>
      </c>
      <c r="BK112" s="30">
        <v>107</v>
      </c>
      <c r="BL112" s="30" t="s">
        <v>240</v>
      </c>
      <c r="BM112" s="30">
        <v>120</v>
      </c>
      <c r="BN112" s="30">
        <v>0.99</v>
      </c>
      <c r="BO112" s="30">
        <v>1</v>
      </c>
      <c r="BP112" s="29" t="s">
        <v>2051</v>
      </c>
      <c r="BQ112" s="29" t="s">
        <v>2052</v>
      </c>
      <c r="BR112" s="30">
        <v>120</v>
      </c>
      <c r="BS112" s="30">
        <v>1.4E-2</v>
      </c>
      <c r="BT112" s="30" t="s">
        <v>244</v>
      </c>
      <c r="BU112" s="33"/>
      <c r="BV112" s="32" t="s">
        <v>291</v>
      </c>
      <c r="BW112" s="32" t="s">
        <v>314</v>
      </c>
      <c r="BX112" s="30" t="s">
        <v>456</v>
      </c>
      <c r="BY112" s="30">
        <v>0.99</v>
      </c>
      <c r="BZ112" s="30" t="s">
        <v>2053</v>
      </c>
      <c r="CA112" s="29" t="s">
        <v>2051</v>
      </c>
      <c r="CB112" s="29" t="s">
        <v>2054</v>
      </c>
      <c r="CC112" s="20">
        <v>1</v>
      </c>
      <c r="CD112" s="46" t="s">
        <v>2055</v>
      </c>
      <c r="CE112" s="37" t="s">
        <v>262</v>
      </c>
      <c r="CF112" s="38">
        <v>2010</v>
      </c>
      <c r="CG112" s="37" t="s">
        <v>2056</v>
      </c>
      <c r="CH112" s="37" t="s">
        <v>267</v>
      </c>
      <c r="CI112" s="37" t="s">
        <v>269</v>
      </c>
      <c r="CJ112" s="39">
        <v>19</v>
      </c>
      <c r="CK112" s="39">
        <v>12</v>
      </c>
      <c r="CL112" s="39">
        <v>1532</v>
      </c>
      <c r="CM112" s="37" t="s">
        <v>616</v>
      </c>
      <c r="CN112" s="37" t="s">
        <v>380</v>
      </c>
      <c r="CO112" s="37" t="s">
        <v>274</v>
      </c>
      <c r="CP112" s="37" t="s">
        <v>2057</v>
      </c>
      <c r="CQ112" s="37" t="s">
        <v>276</v>
      </c>
      <c r="CR112" s="37" t="s">
        <v>328</v>
      </c>
      <c r="CS112" s="37" t="s">
        <v>278</v>
      </c>
      <c r="CT112" s="37" t="s">
        <v>334</v>
      </c>
      <c r="CU112" s="37" t="s">
        <v>281</v>
      </c>
      <c r="CV112" s="39">
        <v>1</v>
      </c>
      <c r="CW112" s="37" t="s">
        <v>282</v>
      </c>
      <c r="CX112" s="37" t="s">
        <v>411</v>
      </c>
      <c r="CY112" s="40">
        <v>59</v>
      </c>
      <c r="CZ112" s="41" t="s">
        <v>284</v>
      </c>
      <c r="DA112" s="41" t="s">
        <v>287</v>
      </c>
      <c r="DB112" s="42">
        <v>1</v>
      </c>
      <c r="DC112" s="42">
        <v>55</v>
      </c>
      <c r="DD112" s="42">
        <v>6.88</v>
      </c>
      <c r="DE112" s="41" t="s">
        <v>1994</v>
      </c>
      <c r="DF112" s="42">
        <v>0.94699999999999995</v>
      </c>
      <c r="DG112" s="20">
        <v>1.1256115000000001E-2</v>
      </c>
      <c r="DH112" s="20">
        <v>1.1256115000000001E-2</v>
      </c>
      <c r="DI112" s="20"/>
      <c r="DJ112" s="20">
        <v>0.333441051330436</v>
      </c>
      <c r="DK112" s="95">
        <v>120</v>
      </c>
      <c r="DL112" s="125" t="s">
        <v>284</v>
      </c>
      <c r="DM112" s="125" t="s">
        <v>287</v>
      </c>
      <c r="DN112" s="95">
        <v>1</v>
      </c>
      <c r="DO112" s="95">
        <v>116</v>
      </c>
      <c r="DP112" s="95">
        <v>6.23</v>
      </c>
      <c r="DQ112" s="125" t="s">
        <v>287</v>
      </c>
      <c r="DR112" s="95">
        <v>1.4E-2</v>
      </c>
      <c r="DS112" s="90">
        <v>1.3965691000000001E-2</v>
      </c>
      <c r="DT112" s="90">
        <v>1.3965691000000001E-2</v>
      </c>
      <c r="DU112" s="90"/>
      <c r="DV112" s="90">
        <v>0.22576422199999999</v>
      </c>
      <c r="DW112" s="148"/>
      <c r="DX112" s="29" t="s">
        <v>1457</v>
      </c>
      <c r="DY112" s="29" t="s">
        <v>1457</v>
      </c>
      <c r="EA112" s="163">
        <f t="shared" si="5"/>
        <v>1</v>
      </c>
      <c r="EB112" s="163">
        <f t="shared" si="6"/>
        <v>1</v>
      </c>
      <c r="EC112" s="147">
        <f t="shared" si="7"/>
        <v>1</v>
      </c>
      <c r="ED112" s="172">
        <f t="shared" si="8"/>
        <v>55</v>
      </c>
      <c r="EE112" s="172">
        <f t="shared" si="9"/>
        <v>116</v>
      </c>
    </row>
    <row r="113" spans="1:135" ht="21" customHeight="1" x14ac:dyDescent="0.2">
      <c r="A113" s="14">
        <v>112</v>
      </c>
      <c r="B113" s="15" t="s">
        <v>2058</v>
      </c>
      <c r="C113" s="15" t="s">
        <v>2059</v>
      </c>
      <c r="D113" s="16" t="s">
        <v>1889</v>
      </c>
      <c r="E113" s="16">
        <v>19</v>
      </c>
      <c r="F113" s="16">
        <v>1</v>
      </c>
      <c r="G113" s="16" t="s">
        <v>2060</v>
      </c>
      <c r="H113" s="18" t="s">
        <v>2061</v>
      </c>
      <c r="I113" s="19" t="s">
        <v>2062</v>
      </c>
      <c r="J113" s="20">
        <v>3</v>
      </c>
      <c r="K113" s="20">
        <v>3</v>
      </c>
      <c r="L113" s="20" t="s">
        <v>2063</v>
      </c>
      <c r="M113" s="21">
        <v>233</v>
      </c>
      <c r="N113" s="20" t="s">
        <v>2064</v>
      </c>
      <c r="O113" s="20" t="s">
        <v>2065</v>
      </c>
      <c r="P113" s="21">
        <v>8475</v>
      </c>
      <c r="Q113" s="20" t="s">
        <v>1474</v>
      </c>
      <c r="R113" s="20" t="s">
        <v>2066</v>
      </c>
      <c r="S113" s="21">
        <v>91</v>
      </c>
      <c r="T113" s="20" t="s">
        <v>935</v>
      </c>
      <c r="U113" s="20" t="s">
        <v>936</v>
      </c>
      <c r="V113" s="21">
        <v>8175</v>
      </c>
      <c r="W113" s="20" t="s">
        <v>935</v>
      </c>
      <c r="X113" s="20">
        <v>103</v>
      </c>
      <c r="Y113" s="88">
        <v>2.39</v>
      </c>
      <c r="Z113" s="88">
        <v>5.56</v>
      </c>
      <c r="AA113" s="88">
        <v>6.42</v>
      </c>
      <c r="AB113" s="88">
        <v>6.42</v>
      </c>
      <c r="AC113" s="23">
        <v>1</v>
      </c>
      <c r="AD113" s="23" t="s">
        <v>2067</v>
      </c>
      <c r="AE113" s="23">
        <v>1</v>
      </c>
      <c r="AF113" s="25" t="s">
        <v>199</v>
      </c>
      <c r="AG113" s="25" t="s">
        <v>308</v>
      </c>
      <c r="AH113" s="25" t="s">
        <v>206</v>
      </c>
      <c r="AI113" s="25" t="s">
        <v>475</v>
      </c>
      <c r="AJ113" s="16">
        <v>3.6</v>
      </c>
      <c r="AK113" s="16">
        <v>3.2</v>
      </c>
      <c r="AL113" s="23">
        <v>0</v>
      </c>
      <c r="AM113" s="23"/>
      <c r="AN113" s="23">
        <v>0</v>
      </c>
      <c r="AO113" s="20"/>
      <c r="AP113" s="20">
        <v>0</v>
      </c>
      <c r="AQ113" s="20">
        <v>1</v>
      </c>
      <c r="AR113" s="20">
        <v>1</v>
      </c>
      <c r="AS113" s="20">
        <v>0</v>
      </c>
      <c r="AT113" s="15" t="s">
        <v>937</v>
      </c>
      <c r="AU113" s="27">
        <v>40909</v>
      </c>
      <c r="AV113" s="47">
        <v>41058</v>
      </c>
      <c r="AW113" s="29" t="s">
        <v>2068</v>
      </c>
      <c r="AX113" s="30">
        <v>1</v>
      </c>
      <c r="AY113" s="30" t="s">
        <v>2069</v>
      </c>
      <c r="AZ113" s="30">
        <v>141</v>
      </c>
      <c r="BA113" s="30" t="s">
        <v>587</v>
      </c>
      <c r="BB113" s="33"/>
      <c r="BC113" s="33"/>
      <c r="BD113" s="32" t="s">
        <v>291</v>
      </c>
      <c r="BE113" s="32" t="s">
        <v>314</v>
      </c>
      <c r="BF113" s="29" t="s">
        <v>2070</v>
      </c>
      <c r="BG113" s="30" t="s">
        <v>2071</v>
      </c>
      <c r="BH113" s="33"/>
      <c r="BI113" s="30" t="s">
        <v>281</v>
      </c>
      <c r="BJ113" s="30" t="s">
        <v>281</v>
      </c>
      <c r="BK113" s="30" t="s">
        <v>281</v>
      </c>
      <c r="BL113" s="30" t="s">
        <v>240</v>
      </c>
      <c r="BM113" s="30">
        <v>53</v>
      </c>
      <c r="BN113" s="30" t="s">
        <v>281</v>
      </c>
      <c r="BO113" s="30">
        <v>1</v>
      </c>
      <c r="BP113" s="29" t="s">
        <v>281</v>
      </c>
      <c r="BQ113" s="29" t="s">
        <v>2072</v>
      </c>
      <c r="BR113" s="30">
        <v>51</v>
      </c>
      <c r="BS113" s="30">
        <v>0.01</v>
      </c>
      <c r="BT113" s="30" t="s">
        <v>244</v>
      </c>
      <c r="BU113" s="33"/>
      <c r="BV113" s="32" t="s">
        <v>291</v>
      </c>
      <c r="BW113" s="32" t="s">
        <v>314</v>
      </c>
      <c r="BX113" s="30" t="s">
        <v>456</v>
      </c>
      <c r="BY113" s="30" t="s">
        <v>281</v>
      </c>
      <c r="BZ113" s="30" t="s">
        <v>2073</v>
      </c>
      <c r="CA113" s="29" t="s">
        <v>1228</v>
      </c>
      <c r="CB113" s="29" t="s">
        <v>2074</v>
      </c>
      <c r="CC113" s="20">
        <v>1</v>
      </c>
      <c r="CD113" s="15"/>
      <c r="CE113" s="37" t="s">
        <v>262</v>
      </c>
      <c r="CF113" s="38">
        <v>2003</v>
      </c>
      <c r="CG113" s="37" t="s">
        <v>266</v>
      </c>
      <c r="CH113" s="37" t="s">
        <v>326</v>
      </c>
      <c r="CI113" s="37" t="s">
        <v>267</v>
      </c>
      <c r="CJ113" s="39">
        <v>110</v>
      </c>
      <c r="CK113" s="39">
        <v>76</v>
      </c>
      <c r="CL113" s="39">
        <v>8108</v>
      </c>
      <c r="CM113" s="37" t="s">
        <v>272</v>
      </c>
      <c r="CN113" s="37" t="s">
        <v>407</v>
      </c>
      <c r="CO113" s="37" t="s">
        <v>330</v>
      </c>
      <c r="CP113" s="37" t="s">
        <v>2075</v>
      </c>
      <c r="CQ113" s="37" t="s">
        <v>276</v>
      </c>
      <c r="CR113" s="37" t="s">
        <v>277</v>
      </c>
      <c r="CS113" s="37" t="s">
        <v>681</v>
      </c>
      <c r="CT113" s="37" t="s">
        <v>334</v>
      </c>
      <c r="CU113" s="37" t="s">
        <v>281</v>
      </c>
      <c r="CV113" s="39">
        <v>1</v>
      </c>
      <c r="CW113" s="37" t="s">
        <v>282</v>
      </c>
      <c r="CX113" s="37" t="s">
        <v>946</v>
      </c>
      <c r="CY113" s="40">
        <v>141</v>
      </c>
      <c r="CZ113" s="41" t="s">
        <v>284</v>
      </c>
      <c r="DA113" s="41" t="s">
        <v>287</v>
      </c>
      <c r="DB113" s="42">
        <v>1</v>
      </c>
      <c r="DC113" s="42">
        <v>9</v>
      </c>
      <c r="DD113" s="42">
        <v>8.6999999999999993</v>
      </c>
      <c r="DE113" s="41" t="s">
        <v>336</v>
      </c>
      <c r="DF113" s="42">
        <v>0.05</v>
      </c>
      <c r="DG113" s="20">
        <v>1.6232104000000001E-2</v>
      </c>
      <c r="DH113" s="20">
        <v>1.6232104000000001E-2</v>
      </c>
      <c r="DI113" s="20"/>
      <c r="DJ113" s="20">
        <v>0.70108874169309898</v>
      </c>
      <c r="DK113" s="95">
        <v>51</v>
      </c>
      <c r="DL113" s="125" t="s">
        <v>284</v>
      </c>
      <c r="DM113" s="125" t="s">
        <v>287</v>
      </c>
      <c r="DN113" s="95">
        <v>1</v>
      </c>
      <c r="DO113" s="95">
        <v>9</v>
      </c>
      <c r="DP113" s="95">
        <v>11.6</v>
      </c>
      <c r="DQ113" s="125" t="s">
        <v>287</v>
      </c>
      <c r="DR113" s="95">
        <v>0.01</v>
      </c>
      <c r="DS113" s="90">
        <v>7.8003719999999999E-3</v>
      </c>
      <c r="DT113" s="90">
        <v>7.8003719999999999E-3</v>
      </c>
      <c r="DU113" s="90"/>
      <c r="DV113" s="90">
        <v>0.75040442200000002</v>
      </c>
      <c r="DW113" s="148"/>
      <c r="DX113" s="29" t="s">
        <v>291</v>
      </c>
      <c r="DY113" s="29" t="s">
        <v>291</v>
      </c>
      <c r="EA113" s="163">
        <f t="shared" si="5"/>
        <v>1</v>
      </c>
      <c r="EB113" s="163">
        <f t="shared" si="6"/>
        <v>1</v>
      </c>
      <c r="EC113" s="147">
        <f t="shared" si="7"/>
        <v>0</v>
      </c>
      <c r="ED113" s="172">
        <f t="shared" si="8"/>
        <v>9</v>
      </c>
      <c r="EE113" s="172">
        <f t="shared" si="9"/>
        <v>9</v>
      </c>
    </row>
    <row r="114" spans="1:135" ht="21" customHeight="1" x14ac:dyDescent="0.2">
      <c r="A114" s="14">
        <v>113</v>
      </c>
      <c r="B114" s="15" t="s">
        <v>2076</v>
      </c>
      <c r="C114" s="15" t="s">
        <v>2077</v>
      </c>
      <c r="D114" s="16" t="s">
        <v>1889</v>
      </c>
      <c r="E114" s="16">
        <v>19</v>
      </c>
      <c r="F114" s="16">
        <v>4</v>
      </c>
      <c r="G114" s="16" t="s">
        <v>2078</v>
      </c>
      <c r="H114" s="18" t="s">
        <v>2079</v>
      </c>
      <c r="I114" s="19" t="s">
        <v>2080</v>
      </c>
      <c r="J114" s="20">
        <v>3</v>
      </c>
      <c r="K114" s="20">
        <v>4</v>
      </c>
      <c r="L114" s="20" t="s">
        <v>2081</v>
      </c>
      <c r="M114" s="21">
        <v>2061</v>
      </c>
      <c r="N114" s="20" t="s">
        <v>2082</v>
      </c>
      <c r="O114" s="20" t="s">
        <v>2083</v>
      </c>
      <c r="P114" s="21">
        <v>250</v>
      </c>
      <c r="Q114" s="20" t="s">
        <v>871</v>
      </c>
      <c r="R114" s="20" t="s">
        <v>2084</v>
      </c>
      <c r="S114" s="21">
        <v>77</v>
      </c>
      <c r="T114" s="126" t="s">
        <v>1167</v>
      </c>
      <c r="U114" s="20" t="s">
        <v>2085</v>
      </c>
      <c r="V114" s="21">
        <v>77</v>
      </c>
      <c r="W114" s="126" t="s">
        <v>1167</v>
      </c>
      <c r="X114" s="20">
        <v>32</v>
      </c>
      <c r="Y114" s="88">
        <v>3.02</v>
      </c>
      <c r="Z114" s="22">
        <v>6.56</v>
      </c>
      <c r="AA114" s="88">
        <v>3.03</v>
      </c>
      <c r="AB114" s="88">
        <v>3.03</v>
      </c>
      <c r="AC114" s="23">
        <v>1</v>
      </c>
      <c r="AD114" s="23" t="s">
        <v>411</v>
      </c>
      <c r="AE114" s="23">
        <v>1</v>
      </c>
      <c r="AF114" s="25" t="s">
        <v>199</v>
      </c>
      <c r="AG114" s="25" t="s">
        <v>308</v>
      </c>
      <c r="AH114" s="25" t="s">
        <v>360</v>
      </c>
      <c r="AI114" s="25" t="s">
        <v>475</v>
      </c>
      <c r="AJ114" s="16">
        <v>2.2000000000000002</v>
      </c>
      <c r="AK114" s="16">
        <v>2.25</v>
      </c>
      <c r="AL114" s="23">
        <v>0</v>
      </c>
      <c r="AM114" s="23"/>
      <c r="AN114" s="23">
        <v>0</v>
      </c>
      <c r="AO114" s="20"/>
      <c r="AP114" s="20">
        <v>0</v>
      </c>
      <c r="AQ114" s="20">
        <v>1</v>
      </c>
      <c r="AR114" s="20">
        <v>1</v>
      </c>
      <c r="AS114" s="20">
        <v>0</v>
      </c>
      <c r="AT114" s="15" t="s">
        <v>2086</v>
      </c>
      <c r="AU114" s="27">
        <v>41371</v>
      </c>
      <c r="AV114" s="47">
        <v>41716</v>
      </c>
      <c r="AW114" s="29" t="s">
        <v>1415</v>
      </c>
      <c r="AX114" s="30">
        <v>1</v>
      </c>
      <c r="AY114" s="30" t="s">
        <v>2087</v>
      </c>
      <c r="AZ114" s="30">
        <v>125</v>
      </c>
      <c r="BA114" s="30" t="s">
        <v>2088</v>
      </c>
      <c r="BB114" s="33"/>
      <c r="BC114" s="33"/>
      <c r="BD114" s="32" t="s">
        <v>2089</v>
      </c>
      <c r="BE114" s="32" t="s">
        <v>314</v>
      </c>
      <c r="BF114" s="29" t="s">
        <v>2090</v>
      </c>
      <c r="BG114" s="30" t="s">
        <v>2091</v>
      </c>
      <c r="BH114" s="33"/>
      <c r="BI114" s="30">
        <v>12</v>
      </c>
      <c r="BJ114" s="30">
        <v>15</v>
      </c>
      <c r="BK114" s="30">
        <v>18</v>
      </c>
      <c r="BL114" s="30" t="s">
        <v>240</v>
      </c>
      <c r="BM114" s="30">
        <v>96</v>
      </c>
      <c r="BN114" s="30">
        <v>0.99</v>
      </c>
      <c r="BO114" s="30">
        <v>1</v>
      </c>
      <c r="BP114" s="29" t="s">
        <v>881</v>
      </c>
      <c r="BQ114" s="29" t="s">
        <v>2092</v>
      </c>
      <c r="BR114" s="30">
        <v>177</v>
      </c>
      <c r="BS114" s="30">
        <v>9.9999999999999998E-13</v>
      </c>
      <c r="BT114" s="30" t="s">
        <v>244</v>
      </c>
      <c r="BU114" s="33"/>
      <c r="BV114" s="32" t="s">
        <v>2089</v>
      </c>
      <c r="BW114" s="32" t="s">
        <v>314</v>
      </c>
      <c r="BX114" s="30" t="s">
        <v>456</v>
      </c>
      <c r="BY114" s="30">
        <v>0.99</v>
      </c>
      <c r="BZ114" s="30" t="s">
        <v>2093</v>
      </c>
      <c r="CA114" s="29" t="s">
        <v>881</v>
      </c>
      <c r="CB114" s="29" t="s">
        <v>2094</v>
      </c>
      <c r="CC114" s="20">
        <v>1</v>
      </c>
      <c r="CD114" s="46" t="s">
        <v>2095</v>
      </c>
      <c r="CE114" s="37" t="s">
        <v>262</v>
      </c>
      <c r="CF114" s="38">
        <v>2012</v>
      </c>
      <c r="CG114" s="37" t="s">
        <v>432</v>
      </c>
      <c r="CH114" s="37" t="s">
        <v>433</v>
      </c>
      <c r="CI114" s="37" t="s">
        <v>267</v>
      </c>
      <c r="CJ114" s="39">
        <v>31</v>
      </c>
      <c r="CK114" s="39">
        <v>21</v>
      </c>
      <c r="CL114" s="39">
        <v>432</v>
      </c>
      <c r="CM114" s="37" t="s">
        <v>272</v>
      </c>
      <c r="CN114" s="37" t="s">
        <v>380</v>
      </c>
      <c r="CO114" s="37" t="s">
        <v>328</v>
      </c>
      <c r="CP114" s="37" t="s">
        <v>2096</v>
      </c>
      <c r="CQ114" s="37" t="s">
        <v>274</v>
      </c>
      <c r="CR114" s="37" t="s">
        <v>328</v>
      </c>
      <c r="CS114" s="37" t="s">
        <v>278</v>
      </c>
      <c r="CT114" s="37" t="s">
        <v>654</v>
      </c>
      <c r="CU114" s="37" t="s">
        <v>281</v>
      </c>
      <c r="CV114" s="39">
        <v>2</v>
      </c>
      <c r="CW114" s="37" t="s">
        <v>282</v>
      </c>
      <c r="CX114" s="37" t="s">
        <v>411</v>
      </c>
      <c r="CY114" s="40">
        <v>126</v>
      </c>
      <c r="CZ114" s="41" t="s">
        <v>464</v>
      </c>
      <c r="DA114" s="41" t="s">
        <v>287</v>
      </c>
      <c r="DB114" s="42">
        <v>1</v>
      </c>
      <c r="DC114" s="42">
        <v>124</v>
      </c>
      <c r="DD114" s="42">
        <v>10.36</v>
      </c>
      <c r="DE114" s="41" t="s">
        <v>2097</v>
      </c>
      <c r="DF114" s="70">
        <v>0.99</v>
      </c>
      <c r="DG114" s="57">
        <v>1.6900000000000001E-18</v>
      </c>
      <c r="DH114" s="57">
        <v>1.6900000000000001E-18</v>
      </c>
      <c r="DI114" s="20"/>
      <c r="DJ114" s="20">
        <v>0.68115218166661695</v>
      </c>
      <c r="DK114" s="95">
        <v>177</v>
      </c>
      <c r="DL114" s="125" t="s">
        <v>464</v>
      </c>
      <c r="DM114" s="125" t="s">
        <v>287</v>
      </c>
      <c r="DN114" s="95">
        <v>1</v>
      </c>
      <c r="DO114" s="95">
        <v>175</v>
      </c>
      <c r="DP114" s="95">
        <v>15.64</v>
      </c>
      <c r="DQ114" s="125" t="s">
        <v>287</v>
      </c>
      <c r="DR114" s="70">
        <v>0</v>
      </c>
      <c r="DS114" s="104">
        <v>4.5900000000000001E-35</v>
      </c>
      <c r="DT114" s="104">
        <v>4.5900000000000001E-35</v>
      </c>
      <c r="DU114" s="90"/>
      <c r="DV114" s="90">
        <v>0.76350878899999997</v>
      </c>
      <c r="DW114" s="148"/>
      <c r="DX114" s="111" t="s">
        <v>2089</v>
      </c>
      <c r="DY114" s="29" t="s">
        <v>2098</v>
      </c>
      <c r="EA114" s="163">
        <f t="shared" si="5"/>
        <v>1</v>
      </c>
      <c r="EB114" s="163">
        <f t="shared" si="6"/>
        <v>1</v>
      </c>
      <c r="EC114" s="147">
        <f t="shared" si="7"/>
        <v>0</v>
      </c>
      <c r="ED114" s="172">
        <f t="shared" si="8"/>
        <v>124</v>
      </c>
      <c r="EE114" s="172">
        <f t="shared" si="9"/>
        <v>175</v>
      </c>
    </row>
    <row r="115" spans="1:135" ht="21" customHeight="1" x14ac:dyDescent="0.2">
      <c r="A115" s="14">
        <v>114</v>
      </c>
      <c r="B115" s="15" t="s">
        <v>2099</v>
      </c>
      <c r="C115" s="15" t="s">
        <v>2100</v>
      </c>
      <c r="D115" s="16" t="s">
        <v>1889</v>
      </c>
      <c r="E115" s="16">
        <v>19</v>
      </c>
      <c r="F115" s="16">
        <v>1</v>
      </c>
      <c r="G115" s="16" t="s">
        <v>2101</v>
      </c>
      <c r="H115" s="71" t="s">
        <v>2102</v>
      </c>
      <c r="I115" s="72" t="s">
        <v>2103</v>
      </c>
      <c r="J115" s="20">
        <v>3</v>
      </c>
      <c r="K115" s="20">
        <v>1</v>
      </c>
      <c r="L115" s="20" t="s">
        <v>2104</v>
      </c>
      <c r="M115" s="44">
        <v>6138</v>
      </c>
      <c r="N115" s="20" t="s">
        <v>850</v>
      </c>
      <c r="O115" s="20" t="s">
        <v>2105</v>
      </c>
      <c r="P115" s="44">
        <v>64583</v>
      </c>
      <c r="Q115" s="20" t="s">
        <v>850</v>
      </c>
      <c r="R115" s="20" t="s">
        <v>2106</v>
      </c>
      <c r="S115" s="44">
        <v>2</v>
      </c>
      <c r="T115" s="20" t="s">
        <v>2107</v>
      </c>
      <c r="U115" s="20" t="s">
        <v>2106</v>
      </c>
      <c r="V115" s="44">
        <v>2</v>
      </c>
      <c r="W115" s="20" t="s">
        <v>2107</v>
      </c>
      <c r="X115" s="20">
        <v>248</v>
      </c>
      <c r="Y115" s="22">
        <v>6.74</v>
      </c>
      <c r="Z115" s="22">
        <v>6.74</v>
      </c>
      <c r="AA115" s="88">
        <v>1.36</v>
      </c>
      <c r="AB115" s="88">
        <v>1.36</v>
      </c>
      <c r="AC115" s="23">
        <v>1</v>
      </c>
      <c r="AD115" s="23" t="s">
        <v>411</v>
      </c>
      <c r="AE115" s="23">
        <v>1</v>
      </c>
      <c r="AF115" s="25" t="s">
        <v>199</v>
      </c>
      <c r="AG115" s="25" t="s">
        <v>203</v>
      </c>
      <c r="AH115" s="25" t="s">
        <v>206</v>
      </c>
      <c r="AI115" s="25" t="s">
        <v>309</v>
      </c>
      <c r="AJ115" s="16">
        <v>2</v>
      </c>
      <c r="AK115" s="16">
        <v>3.33</v>
      </c>
      <c r="AL115" s="23">
        <v>0</v>
      </c>
      <c r="AM115" s="23"/>
      <c r="AN115" s="23">
        <v>0</v>
      </c>
      <c r="AO115" s="20"/>
      <c r="AP115" s="20">
        <v>0</v>
      </c>
      <c r="AQ115" s="20">
        <v>1</v>
      </c>
      <c r="AR115" s="20">
        <v>1</v>
      </c>
      <c r="AS115" s="20">
        <v>0</v>
      </c>
      <c r="AT115" s="15" t="s">
        <v>2108</v>
      </c>
      <c r="AU115" s="27">
        <v>41856</v>
      </c>
      <c r="AV115" s="28">
        <v>42012</v>
      </c>
      <c r="AW115" s="29" t="s">
        <v>223</v>
      </c>
      <c r="AX115" s="30">
        <v>1</v>
      </c>
      <c r="AY115" s="30" t="s">
        <v>2109</v>
      </c>
      <c r="AZ115" s="30">
        <v>32</v>
      </c>
      <c r="BA115" s="30" t="s">
        <v>2110</v>
      </c>
      <c r="BB115" s="33"/>
      <c r="BC115" s="33"/>
      <c r="BD115" s="32" t="s">
        <v>233</v>
      </c>
      <c r="BE115" s="32" t="s">
        <v>314</v>
      </c>
      <c r="BF115" s="29" t="s">
        <v>2111</v>
      </c>
      <c r="BG115" s="30" t="s">
        <v>2112</v>
      </c>
      <c r="BH115" s="33"/>
      <c r="BI115" s="30">
        <v>22</v>
      </c>
      <c r="BJ115" s="30">
        <v>26</v>
      </c>
      <c r="BK115" s="30">
        <v>32</v>
      </c>
      <c r="BL115" s="30" t="s">
        <v>240</v>
      </c>
      <c r="BM115" s="30">
        <v>32</v>
      </c>
      <c r="BN115" s="30">
        <v>0.95</v>
      </c>
      <c r="BO115" s="30">
        <v>9</v>
      </c>
      <c r="BP115" s="29" t="s">
        <v>1206</v>
      </c>
      <c r="BQ115" s="29" t="s">
        <v>2113</v>
      </c>
      <c r="BR115" s="30">
        <v>32</v>
      </c>
      <c r="BS115" s="30">
        <v>1E-4</v>
      </c>
      <c r="BT115" s="30" t="s">
        <v>244</v>
      </c>
      <c r="BU115" s="30">
        <v>2</v>
      </c>
      <c r="BV115" s="32" t="s">
        <v>233</v>
      </c>
      <c r="BW115" s="32" t="s">
        <v>314</v>
      </c>
      <c r="BX115" s="30" t="s">
        <v>456</v>
      </c>
      <c r="BY115" s="30">
        <v>0.95</v>
      </c>
      <c r="BZ115" s="30" t="s">
        <v>2114</v>
      </c>
      <c r="CA115" s="29" t="s">
        <v>1498</v>
      </c>
      <c r="CB115" s="35"/>
      <c r="CC115" s="20">
        <v>1</v>
      </c>
      <c r="CD115" s="46" t="s">
        <v>2115</v>
      </c>
      <c r="CE115" s="37" t="s">
        <v>262</v>
      </c>
      <c r="CF115" s="38">
        <v>2014</v>
      </c>
      <c r="CG115" s="37" t="s">
        <v>432</v>
      </c>
      <c r="CH115" s="37" t="s">
        <v>326</v>
      </c>
      <c r="CI115" s="37" t="s">
        <v>326</v>
      </c>
      <c r="CJ115" s="39">
        <v>16</v>
      </c>
      <c r="CK115" s="39">
        <v>5</v>
      </c>
      <c r="CL115" s="39">
        <v>2</v>
      </c>
      <c r="CM115" s="37" t="s">
        <v>616</v>
      </c>
      <c r="CN115" s="37" t="s">
        <v>407</v>
      </c>
      <c r="CO115" s="37" t="s">
        <v>328</v>
      </c>
      <c r="CP115" s="37" t="s">
        <v>2116</v>
      </c>
      <c r="CQ115" s="37" t="s">
        <v>328</v>
      </c>
      <c r="CR115" s="37" t="s">
        <v>330</v>
      </c>
      <c r="CS115" s="37" t="s">
        <v>461</v>
      </c>
      <c r="CT115" s="37" t="s">
        <v>462</v>
      </c>
      <c r="CU115" s="37" t="s">
        <v>281</v>
      </c>
      <c r="CV115" s="39">
        <v>2</v>
      </c>
      <c r="CW115" s="37" t="s">
        <v>282</v>
      </c>
      <c r="CX115" s="37" t="s">
        <v>198</v>
      </c>
      <c r="CY115" s="40">
        <v>32</v>
      </c>
      <c r="CZ115" s="41" t="s">
        <v>284</v>
      </c>
      <c r="DA115" s="41" t="s">
        <v>287</v>
      </c>
      <c r="DB115" s="42">
        <v>1</v>
      </c>
      <c r="DC115" s="42">
        <v>30</v>
      </c>
      <c r="DD115" s="42">
        <v>14.49</v>
      </c>
      <c r="DE115" s="41" t="s">
        <v>1994</v>
      </c>
      <c r="DF115" s="42">
        <v>0.99</v>
      </c>
      <c r="DG115" s="20">
        <v>6.4788499999999995E-4</v>
      </c>
      <c r="DH115" s="20">
        <v>6.4788499999999995E-4</v>
      </c>
      <c r="DI115" s="20"/>
      <c r="DJ115" s="20">
        <v>0.57069358376827894</v>
      </c>
      <c r="DK115" s="95">
        <v>32</v>
      </c>
      <c r="DL115" s="125" t="s">
        <v>284</v>
      </c>
      <c r="DM115" s="125" t="s">
        <v>287</v>
      </c>
      <c r="DN115" s="95">
        <v>1</v>
      </c>
      <c r="DO115" s="95">
        <v>30</v>
      </c>
      <c r="DP115" s="95">
        <v>22.27</v>
      </c>
      <c r="DQ115" s="125" t="s">
        <v>287</v>
      </c>
      <c r="DR115" s="95">
        <v>1E-4</v>
      </c>
      <c r="DS115" s="104">
        <v>5.1400000000000003E-5</v>
      </c>
      <c r="DT115" s="104">
        <v>5.1400000000000003E-5</v>
      </c>
      <c r="DU115" s="90"/>
      <c r="DV115" s="90">
        <v>0.65273042800000003</v>
      </c>
      <c r="DW115" s="148"/>
      <c r="DX115" s="29" t="s">
        <v>710</v>
      </c>
      <c r="DY115" s="29" t="s">
        <v>710</v>
      </c>
      <c r="EA115" s="163">
        <f t="shared" si="5"/>
        <v>1</v>
      </c>
      <c r="EB115" s="163">
        <f t="shared" si="6"/>
        <v>1</v>
      </c>
      <c r="EC115" s="147">
        <f t="shared" si="7"/>
        <v>0</v>
      </c>
      <c r="ED115" s="172">
        <f t="shared" si="8"/>
        <v>30</v>
      </c>
      <c r="EE115" s="172">
        <f t="shared" si="9"/>
        <v>30</v>
      </c>
    </row>
    <row r="116" spans="1:135" ht="21" customHeight="1" x14ac:dyDescent="0.2">
      <c r="A116" s="14">
        <v>115</v>
      </c>
      <c r="B116" s="15" t="s">
        <v>2117</v>
      </c>
      <c r="C116" s="15" t="s">
        <v>2118</v>
      </c>
      <c r="D116" s="16" t="s">
        <v>1889</v>
      </c>
      <c r="E116" s="16">
        <v>19</v>
      </c>
      <c r="F116" s="16">
        <v>3</v>
      </c>
      <c r="G116" s="16" t="s">
        <v>2119</v>
      </c>
      <c r="H116" s="71" t="s">
        <v>2120</v>
      </c>
      <c r="I116" s="72" t="s">
        <v>2121</v>
      </c>
      <c r="J116" s="20">
        <v>2</v>
      </c>
      <c r="K116" s="20">
        <v>9</v>
      </c>
      <c r="L116" s="20" t="s">
        <v>2122</v>
      </c>
      <c r="M116" s="21">
        <v>271</v>
      </c>
      <c r="N116" s="20" t="s">
        <v>871</v>
      </c>
      <c r="O116" s="20" t="s">
        <v>2123</v>
      </c>
      <c r="P116" s="21">
        <v>15271</v>
      </c>
      <c r="Q116" s="20" t="s">
        <v>871</v>
      </c>
      <c r="R116" s="20" t="s">
        <v>1237</v>
      </c>
      <c r="S116" s="21">
        <v>23</v>
      </c>
      <c r="T116" s="20" t="s">
        <v>1238</v>
      </c>
      <c r="U116" s="20" t="s">
        <v>1237</v>
      </c>
      <c r="V116" s="21">
        <v>23</v>
      </c>
      <c r="W116" s="20" t="s">
        <v>1238</v>
      </c>
      <c r="X116" s="20">
        <v>22</v>
      </c>
      <c r="Y116" s="22">
        <v>6.56</v>
      </c>
      <c r="Z116" s="22">
        <v>6.56</v>
      </c>
      <c r="AA116" s="88">
        <v>1.42</v>
      </c>
      <c r="AB116" s="88">
        <v>1.42</v>
      </c>
      <c r="AC116" s="23">
        <v>2</v>
      </c>
      <c r="AD116" s="23" t="s">
        <v>1092</v>
      </c>
      <c r="AE116" s="23">
        <v>2</v>
      </c>
      <c r="AF116" s="25" t="s">
        <v>199</v>
      </c>
      <c r="AG116" s="25" t="s">
        <v>203</v>
      </c>
      <c r="AH116" s="25" t="s">
        <v>360</v>
      </c>
      <c r="AI116" s="25" t="s">
        <v>309</v>
      </c>
      <c r="AJ116" s="16">
        <v>2</v>
      </c>
      <c r="AK116" s="16">
        <v>3.33</v>
      </c>
      <c r="AL116" s="23">
        <v>0</v>
      </c>
      <c r="AM116" s="23"/>
      <c r="AN116" s="23">
        <v>0</v>
      </c>
      <c r="AO116" s="20"/>
      <c r="AP116" s="20">
        <v>0</v>
      </c>
      <c r="AQ116" s="20">
        <v>1</v>
      </c>
      <c r="AR116" s="20">
        <v>1</v>
      </c>
      <c r="AS116" s="20">
        <v>0</v>
      </c>
      <c r="AT116" s="15" t="s">
        <v>1239</v>
      </c>
      <c r="AU116" s="27">
        <v>41526</v>
      </c>
      <c r="AV116" s="77">
        <v>42063</v>
      </c>
      <c r="AW116" s="29" t="s">
        <v>223</v>
      </c>
      <c r="AX116" s="30">
        <v>1</v>
      </c>
      <c r="AY116" s="30" t="s">
        <v>2124</v>
      </c>
      <c r="AZ116" s="30">
        <v>32</v>
      </c>
      <c r="BA116" s="30" t="s">
        <v>2125</v>
      </c>
      <c r="BB116" s="33"/>
      <c r="BC116" s="33"/>
      <c r="BD116" s="113" t="s">
        <v>452</v>
      </c>
      <c r="BE116" s="32" t="s">
        <v>314</v>
      </c>
      <c r="BF116" s="29" t="s">
        <v>2126</v>
      </c>
      <c r="BG116" s="30" t="s">
        <v>2127</v>
      </c>
      <c r="BH116" s="33"/>
      <c r="BI116" s="30">
        <v>16</v>
      </c>
      <c r="BJ116" s="30">
        <v>20</v>
      </c>
      <c r="BK116" s="30">
        <v>24</v>
      </c>
      <c r="BL116" s="30" t="s">
        <v>240</v>
      </c>
      <c r="BM116" s="30">
        <v>24</v>
      </c>
      <c r="BN116" s="30">
        <v>0.95</v>
      </c>
      <c r="BO116" s="30">
        <v>1</v>
      </c>
      <c r="BP116" s="29" t="s">
        <v>2128</v>
      </c>
      <c r="BQ116" s="29" t="s">
        <v>2129</v>
      </c>
      <c r="BR116" s="30">
        <v>8</v>
      </c>
      <c r="BS116" s="30">
        <v>0.19700000000000001</v>
      </c>
      <c r="BT116" s="30" t="s">
        <v>375</v>
      </c>
      <c r="BU116" s="30">
        <v>2</v>
      </c>
      <c r="BV116" s="113" t="s">
        <v>452</v>
      </c>
      <c r="BW116" s="32" t="s">
        <v>314</v>
      </c>
      <c r="BX116" s="30" t="s">
        <v>245</v>
      </c>
      <c r="BY116" s="30">
        <v>0.9</v>
      </c>
      <c r="BZ116" s="30" t="s">
        <v>2130</v>
      </c>
      <c r="CA116" s="29" t="s">
        <v>377</v>
      </c>
      <c r="CB116" s="35"/>
      <c r="CC116" s="20">
        <v>1</v>
      </c>
      <c r="CD116" s="46" t="s">
        <v>2131</v>
      </c>
      <c r="CE116" s="37" t="s">
        <v>262</v>
      </c>
      <c r="CF116" s="38">
        <v>2007</v>
      </c>
      <c r="CG116" s="37" t="s">
        <v>432</v>
      </c>
      <c r="CH116" s="37" t="s">
        <v>267</v>
      </c>
      <c r="CI116" s="37" t="s">
        <v>433</v>
      </c>
      <c r="CJ116" s="39">
        <v>2</v>
      </c>
      <c r="CK116" s="39">
        <v>2</v>
      </c>
      <c r="CL116" s="39">
        <v>21</v>
      </c>
      <c r="CM116" s="37" t="s">
        <v>272</v>
      </c>
      <c r="CN116" s="37" t="s">
        <v>407</v>
      </c>
      <c r="CO116" s="37" t="s">
        <v>274</v>
      </c>
      <c r="CP116" s="37" t="s">
        <v>2132</v>
      </c>
      <c r="CQ116" s="91" t="s">
        <v>618</v>
      </c>
      <c r="CR116" s="91" t="s">
        <v>618</v>
      </c>
      <c r="CS116" s="129" t="s">
        <v>278</v>
      </c>
      <c r="CT116" s="91" t="s">
        <v>409</v>
      </c>
      <c r="CU116" s="37" t="s">
        <v>281</v>
      </c>
      <c r="CV116" s="39">
        <v>2</v>
      </c>
      <c r="CW116" s="37" t="s">
        <v>282</v>
      </c>
      <c r="CX116" s="37" t="s">
        <v>1092</v>
      </c>
      <c r="CY116" s="40">
        <v>32</v>
      </c>
      <c r="CZ116" s="41" t="s">
        <v>464</v>
      </c>
      <c r="DA116" s="41" t="s">
        <v>287</v>
      </c>
      <c r="DB116" s="42">
        <v>1</v>
      </c>
      <c r="DC116" s="42">
        <v>31</v>
      </c>
      <c r="DD116" s="42">
        <v>3.23</v>
      </c>
      <c r="DE116" s="41" t="s">
        <v>1994</v>
      </c>
      <c r="DF116" s="42">
        <v>0.97</v>
      </c>
      <c r="DG116" s="20">
        <v>2.9270799999999999E-3</v>
      </c>
      <c r="DH116" s="20">
        <v>2.9270799999999999E-3</v>
      </c>
      <c r="DI116" s="20"/>
      <c r="DJ116" s="20">
        <v>0.50179907501858001</v>
      </c>
      <c r="DK116" s="95">
        <v>8</v>
      </c>
      <c r="DL116" s="125" t="s">
        <v>464</v>
      </c>
      <c r="DM116" s="125" t="s">
        <v>287</v>
      </c>
      <c r="DN116" s="95">
        <v>1</v>
      </c>
      <c r="DO116" s="95">
        <v>8</v>
      </c>
      <c r="DP116" s="95">
        <v>-1.4259999999999999</v>
      </c>
      <c r="DQ116" s="125" t="s">
        <v>287</v>
      </c>
      <c r="DR116" s="95">
        <v>0.19700000000000001</v>
      </c>
      <c r="DS116" s="90">
        <v>0.19170092399999999</v>
      </c>
      <c r="DT116" s="90">
        <v>0.19170092399999999</v>
      </c>
      <c r="DU116" s="90"/>
      <c r="DV116" s="151">
        <f>-0.450187899</f>
        <v>-0.450187899</v>
      </c>
      <c r="DW116" s="148"/>
      <c r="DX116" s="111" t="s">
        <v>452</v>
      </c>
      <c r="DY116" s="29" t="s">
        <v>1172</v>
      </c>
      <c r="EA116" s="163">
        <f t="shared" si="5"/>
        <v>1</v>
      </c>
      <c r="EB116" s="163">
        <f t="shared" si="6"/>
        <v>0</v>
      </c>
      <c r="EC116" s="147">
        <f t="shared" si="7"/>
        <v>1</v>
      </c>
      <c r="ED116" s="172">
        <f t="shared" si="8"/>
        <v>31</v>
      </c>
      <c r="EE116" s="172">
        <f t="shared" si="9"/>
        <v>8</v>
      </c>
    </row>
    <row r="117" spans="1:135" ht="21" customHeight="1" x14ac:dyDescent="0.2">
      <c r="A117" s="14">
        <v>116</v>
      </c>
      <c r="B117" s="100" t="s">
        <v>2133</v>
      </c>
      <c r="C117" s="15" t="s">
        <v>2134</v>
      </c>
      <c r="D117" s="16" t="s">
        <v>1889</v>
      </c>
      <c r="E117" s="16">
        <v>19</v>
      </c>
      <c r="F117" s="16">
        <v>7</v>
      </c>
      <c r="G117" s="16" t="s">
        <v>2135</v>
      </c>
      <c r="H117" s="71" t="s">
        <v>2136</v>
      </c>
      <c r="I117" s="72" t="s">
        <v>2137</v>
      </c>
      <c r="J117" s="20">
        <v>2</v>
      </c>
      <c r="K117" s="20">
        <v>4</v>
      </c>
      <c r="L117" s="20" t="s">
        <v>2138</v>
      </c>
      <c r="M117" s="21">
        <v>2785</v>
      </c>
      <c r="N117" s="20" t="s">
        <v>935</v>
      </c>
      <c r="O117" s="20" t="s">
        <v>2139</v>
      </c>
      <c r="P117" s="21">
        <v>17561</v>
      </c>
      <c r="Q117" s="20" t="s">
        <v>2140</v>
      </c>
      <c r="R117" s="20" t="s">
        <v>2141</v>
      </c>
      <c r="S117" s="21">
        <v>5</v>
      </c>
      <c r="T117" s="126" t="s">
        <v>2142</v>
      </c>
      <c r="U117" s="30" t="s">
        <v>2143</v>
      </c>
      <c r="V117" s="21">
        <v>461</v>
      </c>
      <c r="W117" s="126" t="s">
        <v>2142</v>
      </c>
      <c r="X117" s="20">
        <v>122</v>
      </c>
      <c r="Y117" s="88">
        <v>6.42</v>
      </c>
      <c r="Z117" s="88">
        <v>4.08</v>
      </c>
      <c r="AA117" s="88">
        <v>2.35</v>
      </c>
      <c r="AB117" s="88">
        <v>2.35</v>
      </c>
      <c r="AC117" s="23">
        <v>1</v>
      </c>
      <c r="AD117" s="23" t="s">
        <v>198</v>
      </c>
      <c r="AE117" s="23">
        <v>1</v>
      </c>
      <c r="AF117" s="25" t="s">
        <v>199</v>
      </c>
      <c r="AG117" s="25" t="s">
        <v>308</v>
      </c>
      <c r="AH117" s="25" t="s">
        <v>206</v>
      </c>
      <c r="AI117" s="25" t="s">
        <v>475</v>
      </c>
      <c r="AJ117" s="16">
        <v>3</v>
      </c>
      <c r="AK117" s="16">
        <v>4.5</v>
      </c>
      <c r="AL117" s="23">
        <v>0</v>
      </c>
      <c r="AM117" s="23"/>
      <c r="AN117" s="23">
        <v>0</v>
      </c>
      <c r="AO117" s="20"/>
      <c r="AP117" s="20">
        <v>0</v>
      </c>
      <c r="AQ117" s="20">
        <v>1</v>
      </c>
      <c r="AR117" s="20">
        <v>1</v>
      </c>
      <c r="AS117" s="20">
        <v>0</v>
      </c>
      <c r="AT117" s="15" t="s">
        <v>2144</v>
      </c>
      <c r="AU117" s="101">
        <v>41435</v>
      </c>
      <c r="AV117" s="28">
        <v>41782</v>
      </c>
      <c r="AW117" s="29" t="s">
        <v>311</v>
      </c>
      <c r="AX117" s="30">
        <v>1</v>
      </c>
      <c r="AY117" s="30" t="s">
        <v>2145</v>
      </c>
      <c r="AZ117" s="30">
        <v>173</v>
      </c>
      <c r="BA117" s="30" t="s">
        <v>527</v>
      </c>
      <c r="BB117" s="30"/>
      <c r="BC117" s="30">
        <v>2</v>
      </c>
      <c r="BD117" s="113" t="s">
        <v>452</v>
      </c>
      <c r="BE117" s="32" t="s">
        <v>314</v>
      </c>
      <c r="BF117" s="29" t="s">
        <v>2146</v>
      </c>
      <c r="BG117" s="30" t="s">
        <v>2147</v>
      </c>
      <c r="BH117" s="33"/>
      <c r="BI117" s="30">
        <v>38</v>
      </c>
      <c r="BJ117" s="30">
        <v>50</v>
      </c>
      <c r="BK117" s="30">
        <v>61</v>
      </c>
      <c r="BL117" s="30" t="s">
        <v>240</v>
      </c>
      <c r="BM117" s="30">
        <v>48</v>
      </c>
      <c r="BN117" s="30">
        <v>0.89</v>
      </c>
      <c r="BO117" s="30">
        <v>1</v>
      </c>
      <c r="BP117" s="29" t="s">
        <v>281</v>
      </c>
      <c r="BQ117" s="29" t="s">
        <v>2148</v>
      </c>
      <c r="BR117" s="30">
        <v>140</v>
      </c>
      <c r="BS117" s="30">
        <v>1E-3</v>
      </c>
      <c r="BT117" s="30" t="s">
        <v>244</v>
      </c>
      <c r="BU117" s="30">
        <v>2</v>
      </c>
      <c r="BV117" s="113" t="s">
        <v>452</v>
      </c>
      <c r="BW117" s="32" t="s">
        <v>314</v>
      </c>
      <c r="BX117" s="30" t="s">
        <v>456</v>
      </c>
      <c r="BY117" s="30">
        <v>0.99</v>
      </c>
      <c r="BZ117" s="30" t="s">
        <v>2149</v>
      </c>
      <c r="CA117" s="29" t="s">
        <v>2150</v>
      </c>
      <c r="CB117" s="35"/>
      <c r="CC117" s="20">
        <v>1</v>
      </c>
      <c r="CD117" s="46" t="s">
        <v>2151</v>
      </c>
      <c r="CE117" s="37" t="s">
        <v>262</v>
      </c>
      <c r="CF117" s="38">
        <v>2007</v>
      </c>
      <c r="CG117" s="37" t="s">
        <v>432</v>
      </c>
      <c r="CH117" s="37" t="s">
        <v>267</v>
      </c>
      <c r="CI117" s="37" t="s">
        <v>433</v>
      </c>
      <c r="CJ117" s="39">
        <v>37</v>
      </c>
      <c r="CK117" s="39">
        <v>13</v>
      </c>
      <c r="CL117" s="39">
        <v>450</v>
      </c>
      <c r="CM117" s="37" t="s">
        <v>272</v>
      </c>
      <c r="CN117" s="37" t="s">
        <v>407</v>
      </c>
      <c r="CO117" s="37" t="s">
        <v>328</v>
      </c>
      <c r="CP117" s="37" t="s">
        <v>2152</v>
      </c>
      <c r="CQ117" s="37" t="s">
        <v>274</v>
      </c>
      <c r="CR117" s="37" t="s">
        <v>330</v>
      </c>
      <c r="CS117" s="37" t="s">
        <v>332</v>
      </c>
      <c r="CT117" s="37" t="s">
        <v>334</v>
      </c>
      <c r="CU117" s="37" t="s">
        <v>281</v>
      </c>
      <c r="CV117" s="39">
        <v>1</v>
      </c>
      <c r="CW117" s="37" t="s">
        <v>282</v>
      </c>
      <c r="CX117" s="37" t="s">
        <v>490</v>
      </c>
      <c r="CY117" s="40">
        <v>173</v>
      </c>
      <c r="CZ117" s="41" t="s">
        <v>464</v>
      </c>
      <c r="DA117" s="41" t="s">
        <v>287</v>
      </c>
      <c r="DB117" s="42">
        <v>1</v>
      </c>
      <c r="DC117" s="42">
        <v>172</v>
      </c>
      <c r="DD117" s="42">
        <v>3.94</v>
      </c>
      <c r="DE117" s="41" t="s">
        <v>336</v>
      </c>
      <c r="DF117" s="42">
        <v>0.01</v>
      </c>
      <c r="DG117" s="57">
        <v>1.18E-4</v>
      </c>
      <c r="DH117" s="57">
        <v>1.18E-4</v>
      </c>
      <c r="DI117" s="20"/>
      <c r="DJ117" s="20">
        <v>0.28771881034198399</v>
      </c>
      <c r="DK117" s="95">
        <v>140</v>
      </c>
      <c r="DL117" s="125" t="s">
        <v>464</v>
      </c>
      <c r="DM117" s="125" t="s">
        <v>287</v>
      </c>
      <c r="DN117" s="95">
        <v>1</v>
      </c>
      <c r="DO117" s="95">
        <v>139</v>
      </c>
      <c r="DP117" s="95">
        <v>4.0199999999999996</v>
      </c>
      <c r="DQ117" s="125" t="s">
        <v>287</v>
      </c>
      <c r="DR117" s="95">
        <v>1E-3</v>
      </c>
      <c r="DS117" s="104">
        <v>9.5000000000000005E-5</v>
      </c>
      <c r="DT117" s="104">
        <v>9.5000000000000005E-5</v>
      </c>
      <c r="DU117" s="90"/>
      <c r="DV117" s="90">
        <v>0.32272722799999998</v>
      </c>
      <c r="DW117" s="148"/>
      <c r="DX117" s="111" t="s">
        <v>452</v>
      </c>
      <c r="DY117" s="29" t="s">
        <v>2153</v>
      </c>
      <c r="EA117" s="163">
        <f t="shared" si="5"/>
        <v>1</v>
      </c>
      <c r="EB117" s="163">
        <f t="shared" si="6"/>
        <v>1</v>
      </c>
      <c r="EC117" s="147">
        <f t="shared" si="7"/>
        <v>0</v>
      </c>
      <c r="ED117" s="172">
        <f t="shared" si="8"/>
        <v>172</v>
      </c>
      <c r="EE117" s="172">
        <f t="shared" si="9"/>
        <v>139</v>
      </c>
    </row>
    <row r="118" spans="1:135" ht="21" customHeight="1" x14ac:dyDescent="0.2">
      <c r="A118" s="14">
        <v>117</v>
      </c>
      <c r="B118" s="15" t="s">
        <v>2154</v>
      </c>
      <c r="C118" s="15" t="s">
        <v>2155</v>
      </c>
      <c r="D118" s="16" t="s">
        <v>1889</v>
      </c>
      <c r="E118" s="16">
        <v>19</v>
      </c>
      <c r="F118" s="16">
        <v>1</v>
      </c>
      <c r="G118" s="16" t="s">
        <v>2156</v>
      </c>
      <c r="H118" s="71" t="s">
        <v>2157</v>
      </c>
      <c r="I118" s="72" t="s">
        <v>2158</v>
      </c>
      <c r="J118" s="20">
        <v>3</v>
      </c>
      <c r="K118" s="20">
        <v>1</v>
      </c>
      <c r="L118" s="20" t="s">
        <v>2138</v>
      </c>
      <c r="M118" s="21">
        <v>2785</v>
      </c>
      <c r="N118" s="20" t="s">
        <v>935</v>
      </c>
      <c r="O118" s="20" t="s">
        <v>2159</v>
      </c>
      <c r="P118" s="21">
        <v>30967</v>
      </c>
      <c r="Q118" s="20" t="s">
        <v>935</v>
      </c>
      <c r="R118" s="20" t="s">
        <v>2160</v>
      </c>
      <c r="S118" s="21">
        <v>395</v>
      </c>
      <c r="T118" s="126" t="s">
        <v>641</v>
      </c>
      <c r="U118" s="20" t="s">
        <v>2160</v>
      </c>
      <c r="V118" s="21">
        <v>395</v>
      </c>
      <c r="W118" s="126" t="s">
        <v>641</v>
      </c>
      <c r="X118" s="20">
        <v>53</v>
      </c>
      <c r="Y118" s="88">
        <v>6.42</v>
      </c>
      <c r="Z118" s="88">
        <v>6.42</v>
      </c>
      <c r="AA118" s="22">
        <v>2.98</v>
      </c>
      <c r="AB118" s="22">
        <v>2.98</v>
      </c>
      <c r="AC118" s="23">
        <v>1</v>
      </c>
      <c r="AD118" s="23" t="s">
        <v>198</v>
      </c>
      <c r="AE118" s="23">
        <v>1</v>
      </c>
      <c r="AF118" s="25" t="s">
        <v>199</v>
      </c>
      <c r="AG118" s="25" t="s">
        <v>308</v>
      </c>
      <c r="AH118" s="25" t="s">
        <v>206</v>
      </c>
      <c r="AI118" s="25" t="s">
        <v>309</v>
      </c>
      <c r="AJ118" s="16">
        <v>3.33</v>
      </c>
      <c r="AK118" s="16">
        <v>2.33</v>
      </c>
      <c r="AL118" s="23">
        <v>0</v>
      </c>
      <c r="AM118" s="23"/>
      <c r="AN118" s="23">
        <v>0</v>
      </c>
      <c r="AO118" s="20"/>
      <c r="AP118" s="20">
        <v>0</v>
      </c>
      <c r="AQ118" s="20">
        <v>1</v>
      </c>
      <c r="AR118" s="20">
        <v>1</v>
      </c>
      <c r="AS118" s="20">
        <v>0</v>
      </c>
      <c r="AT118" s="15" t="s">
        <v>242</v>
      </c>
      <c r="AU118" s="27">
        <v>41001</v>
      </c>
      <c r="AV118" s="47">
        <v>41369</v>
      </c>
      <c r="AW118" s="29" t="s">
        <v>2161</v>
      </c>
      <c r="AX118" s="30">
        <v>1</v>
      </c>
      <c r="AY118" s="30" t="s">
        <v>2162</v>
      </c>
      <c r="AZ118" s="30">
        <v>12</v>
      </c>
      <c r="BA118" s="30" t="s">
        <v>2163</v>
      </c>
      <c r="BB118" s="33"/>
      <c r="BC118" s="33"/>
      <c r="BD118" s="32" t="s">
        <v>291</v>
      </c>
      <c r="BE118" s="32" t="s">
        <v>235</v>
      </c>
      <c r="BF118" s="29" t="s">
        <v>2164</v>
      </c>
      <c r="BG118" s="30" t="s">
        <v>2165</v>
      </c>
      <c r="BH118" s="33"/>
      <c r="BI118" s="30">
        <v>4</v>
      </c>
      <c r="BJ118" s="30">
        <v>4</v>
      </c>
      <c r="BK118" s="30">
        <v>5</v>
      </c>
      <c r="BL118" s="30" t="s">
        <v>240</v>
      </c>
      <c r="BM118" s="30">
        <v>12</v>
      </c>
      <c r="BN118" s="30">
        <v>0.99</v>
      </c>
      <c r="BO118" s="30">
        <v>1</v>
      </c>
      <c r="BP118" s="29" t="s">
        <v>2166</v>
      </c>
      <c r="BQ118" s="29" t="s">
        <v>2167</v>
      </c>
      <c r="BR118" s="30">
        <v>12</v>
      </c>
      <c r="BS118" s="30">
        <v>9.9999999999999998E-13</v>
      </c>
      <c r="BT118" s="30" t="s">
        <v>244</v>
      </c>
      <c r="BU118" s="33"/>
      <c r="BV118" s="32" t="s">
        <v>291</v>
      </c>
      <c r="BW118" s="32" t="s">
        <v>235</v>
      </c>
      <c r="BX118" s="30" t="s">
        <v>456</v>
      </c>
      <c r="BY118" s="30">
        <v>0.99</v>
      </c>
      <c r="BZ118" s="30" t="s">
        <v>2168</v>
      </c>
      <c r="CA118" s="29" t="s">
        <v>2166</v>
      </c>
      <c r="CB118" s="29" t="s">
        <v>2169</v>
      </c>
      <c r="CC118" s="20">
        <v>1</v>
      </c>
      <c r="CD118" s="36" t="s">
        <v>2170</v>
      </c>
      <c r="CE118" s="37" t="s">
        <v>262</v>
      </c>
      <c r="CF118" s="38">
        <v>2009</v>
      </c>
      <c r="CG118" s="37" t="s">
        <v>432</v>
      </c>
      <c r="CH118" s="37" t="s">
        <v>326</v>
      </c>
      <c r="CI118" s="37" t="s">
        <v>326</v>
      </c>
      <c r="CJ118" s="39">
        <v>31</v>
      </c>
      <c r="CK118" s="39">
        <v>23</v>
      </c>
      <c r="CL118" s="39">
        <v>388</v>
      </c>
      <c r="CM118" s="37" t="s">
        <v>272</v>
      </c>
      <c r="CN118" s="37" t="s">
        <v>407</v>
      </c>
      <c r="CO118" s="37" t="s">
        <v>328</v>
      </c>
      <c r="CP118" s="37" t="s">
        <v>2171</v>
      </c>
      <c r="CQ118" s="37" t="s">
        <v>274</v>
      </c>
      <c r="CR118" s="37" t="s">
        <v>328</v>
      </c>
      <c r="CS118" s="37" t="s">
        <v>332</v>
      </c>
      <c r="CT118" s="37" t="s">
        <v>654</v>
      </c>
      <c r="CU118" s="37" t="s">
        <v>281</v>
      </c>
      <c r="CV118" s="39">
        <v>1</v>
      </c>
      <c r="CW118" s="37" t="s">
        <v>282</v>
      </c>
      <c r="CX118" s="37" t="s">
        <v>463</v>
      </c>
      <c r="CY118" s="40">
        <v>12</v>
      </c>
      <c r="CZ118" s="41" t="s">
        <v>284</v>
      </c>
      <c r="DA118" s="41" t="s">
        <v>287</v>
      </c>
      <c r="DB118" s="42">
        <v>18</v>
      </c>
      <c r="DC118" s="42">
        <v>660</v>
      </c>
      <c r="DD118" s="42">
        <v>16.309999999999999</v>
      </c>
      <c r="DE118" s="41" t="s">
        <v>336</v>
      </c>
      <c r="DF118" s="70">
        <v>1.0000000000000001E-5</v>
      </c>
      <c r="DG118" s="57">
        <v>6.0600000000000004E-42</v>
      </c>
      <c r="DH118" s="57">
        <v>6.0600000000000004E-42</v>
      </c>
      <c r="DI118" s="20"/>
      <c r="DJ118" s="20">
        <v>0.13078213221488499</v>
      </c>
      <c r="DK118" s="95">
        <v>12</v>
      </c>
      <c r="DL118" s="125" t="s">
        <v>284</v>
      </c>
      <c r="DM118" s="125" t="s">
        <v>287</v>
      </c>
      <c r="DN118" s="95">
        <v>18</v>
      </c>
      <c r="DO118" s="95">
        <v>660</v>
      </c>
      <c r="DP118" s="95">
        <v>12.98</v>
      </c>
      <c r="DQ118" s="125" t="s">
        <v>287</v>
      </c>
      <c r="DR118" s="70">
        <v>0</v>
      </c>
      <c r="DS118" s="104">
        <v>3.3500000000000002E-33</v>
      </c>
      <c r="DT118" s="104">
        <v>3.3500000000000002E-33</v>
      </c>
      <c r="DU118" s="90"/>
      <c r="DV118" s="90">
        <v>0.12051914599999999</v>
      </c>
      <c r="DW118" s="148"/>
      <c r="DX118" s="29" t="s">
        <v>291</v>
      </c>
      <c r="DY118" s="29" t="s">
        <v>291</v>
      </c>
      <c r="EA118" s="163">
        <f t="shared" si="5"/>
        <v>1</v>
      </c>
      <c r="EB118" s="163">
        <f t="shared" si="6"/>
        <v>1</v>
      </c>
      <c r="EC118" s="147">
        <f t="shared" si="7"/>
        <v>1</v>
      </c>
      <c r="ED118" s="172">
        <f t="shared" si="8"/>
        <v>660</v>
      </c>
      <c r="EE118" s="172">
        <f t="shared" si="9"/>
        <v>660</v>
      </c>
    </row>
    <row r="119" spans="1:135" ht="21" customHeight="1" x14ac:dyDescent="0.2">
      <c r="A119" s="14">
        <v>118</v>
      </c>
      <c r="B119" s="15" t="s">
        <v>2172</v>
      </c>
      <c r="C119" s="15" t="s">
        <v>2173</v>
      </c>
      <c r="D119" s="16" t="s">
        <v>1889</v>
      </c>
      <c r="E119" s="16">
        <v>19</v>
      </c>
      <c r="F119" s="16">
        <v>3</v>
      </c>
      <c r="G119" s="16" t="s">
        <v>2174</v>
      </c>
      <c r="H119" s="71" t="s">
        <v>2175</v>
      </c>
      <c r="I119" s="72" t="s">
        <v>2176</v>
      </c>
      <c r="J119" s="20">
        <v>2</v>
      </c>
      <c r="K119" s="20">
        <v>3</v>
      </c>
      <c r="L119" s="20" t="s">
        <v>2177</v>
      </c>
      <c r="M119" s="21">
        <v>983</v>
      </c>
      <c r="N119" s="20" t="s">
        <v>1445</v>
      </c>
      <c r="O119" s="20" t="s">
        <v>1444</v>
      </c>
      <c r="P119" s="21">
        <v>84112</v>
      </c>
      <c r="Q119" s="20" t="s">
        <v>1445</v>
      </c>
      <c r="R119" s="44" t="s">
        <v>2178</v>
      </c>
      <c r="S119" s="21">
        <v>0</v>
      </c>
      <c r="T119" s="44" t="s">
        <v>498</v>
      </c>
      <c r="U119" s="20" t="s">
        <v>2179</v>
      </c>
      <c r="V119" s="21">
        <v>0</v>
      </c>
      <c r="W119" s="44" t="s">
        <v>498</v>
      </c>
      <c r="X119" s="20">
        <v>202</v>
      </c>
      <c r="Y119" s="88">
        <v>3.66</v>
      </c>
      <c r="Z119" s="88">
        <v>3.66</v>
      </c>
      <c r="AA119" s="22">
        <v>4.3600000000000003</v>
      </c>
      <c r="AB119" s="22">
        <v>4.3600000000000003</v>
      </c>
      <c r="AC119" s="23">
        <v>1</v>
      </c>
      <c r="AD119" s="23" t="s">
        <v>411</v>
      </c>
      <c r="AE119" s="23">
        <v>1</v>
      </c>
      <c r="AF119" s="25" t="s">
        <v>199</v>
      </c>
      <c r="AG119" s="25" t="s">
        <v>1263</v>
      </c>
      <c r="AH119" s="25" t="s">
        <v>360</v>
      </c>
      <c r="AI119" s="25" t="s">
        <v>1738</v>
      </c>
      <c r="AJ119" s="16">
        <v>4.83</v>
      </c>
      <c r="AK119" s="16">
        <v>4</v>
      </c>
      <c r="AL119" s="23">
        <v>0</v>
      </c>
      <c r="AM119" s="20"/>
      <c r="AN119" s="20">
        <v>0</v>
      </c>
      <c r="AO119" s="20"/>
      <c r="AP119" s="20">
        <v>0</v>
      </c>
      <c r="AQ119" s="20">
        <v>3</v>
      </c>
      <c r="AR119" s="20">
        <v>1</v>
      </c>
      <c r="AS119" s="20">
        <v>0</v>
      </c>
      <c r="AT119" s="15" t="s">
        <v>2180</v>
      </c>
      <c r="AU119" s="27">
        <v>41862</v>
      </c>
      <c r="AV119" s="77">
        <v>42083</v>
      </c>
      <c r="AW119" s="15" t="s">
        <v>311</v>
      </c>
      <c r="AX119" s="16">
        <v>1</v>
      </c>
      <c r="AY119" s="16" t="s">
        <v>2181</v>
      </c>
      <c r="AZ119" s="16">
        <v>115</v>
      </c>
      <c r="BA119" s="16" t="s">
        <v>1985</v>
      </c>
      <c r="BB119" s="62"/>
      <c r="BC119" s="62"/>
      <c r="BD119" s="49" t="s">
        <v>291</v>
      </c>
      <c r="BE119" s="49" t="s">
        <v>2182</v>
      </c>
      <c r="BF119" s="15" t="s">
        <v>2183</v>
      </c>
      <c r="BG119" s="16" t="s">
        <v>2184</v>
      </c>
      <c r="BH119" s="62"/>
      <c r="BI119" s="16">
        <v>169</v>
      </c>
      <c r="BJ119" s="16">
        <v>225</v>
      </c>
      <c r="BK119" s="16">
        <v>278</v>
      </c>
      <c r="BL119" s="16" t="s">
        <v>240</v>
      </c>
      <c r="BM119" s="16">
        <v>225</v>
      </c>
      <c r="BN119" s="16">
        <v>0.9</v>
      </c>
      <c r="BO119" s="16">
        <v>1</v>
      </c>
      <c r="BP119" s="15" t="s">
        <v>458</v>
      </c>
      <c r="BQ119" s="29" t="s">
        <v>2185</v>
      </c>
      <c r="BR119" s="30">
        <v>166</v>
      </c>
      <c r="BS119" s="30">
        <v>0.53900000000000003</v>
      </c>
      <c r="BT119" s="30" t="s">
        <v>375</v>
      </c>
      <c r="BU119" s="33"/>
      <c r="BV119" s="32" t="s">
        <v>1203</v>
      </c>
      <c r="BW119" s="49" t="s">
        <v>2182</v>
      </c>
      <c r="BX119" s="30" t="s">
        <v>245</v>
      </c>
      <c r="BY119" s="30">
        <v>0.79</v>
      </c>
      <c r="BZ119" s="30" t="s">
        <v>2186</v>
      </c>
      <c r="CA119" s="15" t="s">
        <v>377</v>
      </c>
      <c r="CB119" s="35"/>
      <c r="CC119" s="20">
        <v>1</v>
      </c>
      <c r="CD119" s="35"/>
      <c r="CE119" s="37" t="s">
        <v>487</v>
      </c>
      <c r="CF119" s="38">
        <v>2015</v>
      </c>
      <c r="CG119" s="37" t="s">
        <v>2187</v>
      </c>
      <c r="CH119" s="37" t="s">
        <v>433</v>
      </c>
      <c r="CI119" s="37" t="s">
        <v>758</v>
      </c>
      <c r="CJ119" s="39">
        <v>0</v>
      </c>
      <c r="CK119" s="39">
        <v>0</v>
      </c>
      <c r="CL119" s="39">
        <v>0</v>
      </c>
      <c r="CM119" s="37" t="s">
        <v>1181</v>
      </c>
      <c r="CN119" s="37" t="s">
        <v>407</v>
      </c>
      <c r="CO119" s="37" t="s">
        <v>328</v>
      </c>
      <c r="CP119" s="37" t="s">
        <v>2188</v>
      </c>
      <c r="CQ119" s="53" t="s">
        <v>382</v>
      </c>
      <c r="CR119" s="53" t="s">
        <v>618</v>
      </c>
      <c r="CS119" s="37" t="s">
        <v>461</v>
      </c>
      <c r="CT119" s="7" t="s">
        <v>409</v>
      </c>
      <c r="CU119" s="37" t="s">
        <v>281</v>
      </c>
      <c r="CV119" s="39">
        <v>1</v>
      </c>
      <c r="CW119" s="37" t="s">
        <v>282</v>
      </c>
      <c r="CX119" s="37" t="s">
        <v>198</v>
      </c>
      <c r="CY119" s="14">
        <v>115</v>
      </c>
      <c r="CZ119" s="41" t="s">
        <v>284</v>
      </c>
      <c r="DA119" s="41" t="s">
        <v>287</v>
      </c>
      <c r="DB119" s="42">
        <v>1</v>
      </c>
      <c r="DC119" s="42">
        <v>111</v>
      </c>
      <c r="DD119" s="42">
        <v>5.3109999999999999</v>
      </c>
      <c r="DE119" s="41" t="s">
        <v>1994</v>
      </c>
      <c r="DF119" s="42">
        <v>0.92</v>
      </c>
      <c r="DG119" s="20">
        <v>2.3051359E-2</v>
      </c>
      <c r="DH119" s="20">
        <v>2.3051359E-2</v>
      </c>
      <c r="DI119" s="20"/>
      <c r="DJ119" s="20">
        <v>0.213686829725173</v>
      </c>
      <c r="DK119" s="95">
        <v>166</v>
      </c>
      <c r="DL119" s="125" t="s">
        <v>284</v>
      </c>
      <c r="DM119" s="125" t="s">
        <v>287</v>
      </c>
      <c r="DN119" s="125">
        <v>1</v>
      </c>
      <c r="DO119" s="125">
        <v>158</v>
      </c>
      <c r="DP119" s="125">
        <v>0.379</v>
      </c>
      <c r="DQ119" s="125" t="s">
        <v>287</v>
      </c>
      <c r="DR119" s="125">
        <v>0.53900000000000003</v>
      </c>
      <c r="DS119" s="90">
        <v>0.539024693</v>
      </c>
      <c r="DT119" s="90">
        <v>0.539024693</v>
      </c>
      <c r="DU119" s="90"/>
      <c r="DV119" s="151">
        <f>-0.048918238</f>
        <v>-4.8918238000000003E-2</v>
      </c>
      <c r="DW119" s="148"/>
      <c r="DX119" s="15" t="s">
        <v>291</v>
      </c>
      <c r="DY119" s="29" t="s">
        <v>2189</v>
      </c>
      <c r="EA119" s="163">
        <f t="shared" si="5"/>
        <v>1</v>
      </c>
      <c r="EB119" s="163">
        <f t="shared" si="6"/>
        <v>0</v>
      </c>
      <c r="EC119" s="147">
        <f t="shared" si="7"/>
        <v>1</v>
      </c>
      <c r="ED119" s="172">
        <f t="shared" si="8"/>
        <v>111</v>
      </c>
      <c r="EE119" s="172">
        <f t="shared" si="9"/>
        <v>158</v>
      </c>
    </row>
    <row r="120" spans="1:135" ht="21" customHeight="1" x14ac:dyDescent="0.2">
      <c r="A120" s="14">
        <v>119</v>
      </c>
      <c r="B120" s="29" t="s">
        <v>2190</v>
      </c>
      <c r="C120" s="29" t="s">
        <v>2191</v>
      </c>
      <c r="D120" s="30" t="s">
        <v>1889</v>
      </c>
      <c r="E120" s="43">
        <v>19</v>
      </c>
      <c r="F120" s="43">
        <v>4</v>
      </c>
      <c r="G120" s="43" t="s">
        <v>2192</v>
      </c>
      <c r="H120" s="75"/>
      <c r="I120" s="75" t="s">
        <v>2193</v>
      </c>
      <c r="J120" s="44">
        <v>3</v>
      </c>
      <c r="K120" s="44"/>
      <c r="L120" s="44" t="s">
        <v>2194</v>
      </c>
      <c r="M120" s="44"/>
      <c r="N120" s="44"/>
      <c r="O120" s="44"/>
      <c r="P120" s="44"/>
      <c r="Q120" s="44"/>
      <c r="R120" s="44"/>
      <c r="S120" s="44"/>
      <c r="T120" s="44"/>
      <c r="U120" s="44"/>
      <c r="V120" s="44"/>
      <c r="W120" s="44"/>
      <c r="X120" s="44">
        <v>41</v>
      </c>
      <c r="Y120" s="44"/>
      <c r="Z120" s="44"/>
      <c r="AA120" s="44"/>
      <c r="AB120" s="44"/>
      <c r="AC120" s="44"/>
      <c r="AD120" s="44"/>
      <c r="AE120" s="44"/>
      <c r="AF120" s="44"/>
      <c r="AG120" s="44"/>
      <c r="AH120" s="44"/>
      <c r="AI120" s="44"/>
      <c r="AJ120" s="44"/>
      <c r="AK120" s="44"/>
      <c r="AL120" s="44"/>
      <c r="AM120" s="44"/>
      <c r="AN120" s="44"/>
      <c r="AO120" s="44"/>
      <c r="AP120" s="44">
        <v>0</v>
      </c>
      <c r="AQ120" s="44">
        <v>0</v>
      </c>
      <c r="AR120" s="44">
        <v>0</v>
      </c>
      <c r="AS120" s="44">
        <v>0</v>
      </c>
      <c r="AU120" s="79"/>
      <c r="AW120" s="7" t="s">
        <v>311</v>
      </c>
      <c r="AX120" s="44">
        <v>1</v>
      </c>
      <c r="AY120" s="44" t="s">
        <v>2195</v>
      </c>
      <c r="AZ120" s="44">
        <v>48</v>
      </c>
      <c r="BA120" s="44" t="s">
        <v>503</v>
      </c>
      <c r="BD120" s="7" t="s">
        <v>2196</v>
      </c>
      <c r="BE120" s="7" t="s">
        <v>314</v>
      </c>
      <c r="BF120" s="7" t="s">
        <v>2197</v>
      </c>
      <c r="BG120" s="45"/>
      <c r="BI120" s="45"/>
      <c r="BJ120" s="45"/>
      <c r="BK120" s="45"/>
      <c r="BL120" s="45"/>
      <c r="BM120" s="45"/>
      <c r="BN120" s="45"/>
      <c r="BO120" s="45"/>
      <c r="CC120" s="45"/>
      <c r="CE120" s="67"/>
      <c r="CF120" s="67"/>
      <c r="CG120" s="67"/>
      <c r="CH120" s="67"/>
      <c r="CI120" s="67"/>
      <c r="CJ120" s="68"/>
      <c r="CK120" s="68"/>
      <c r="CL120" s="68"/>
      <c r="CM120" s="67"/>
      <c r="CN120" s="67"/>
      <c r="CO120" s="67"/>
      <c r="CP120" s="67"/>
      <c r="CQ120" s="67"/>
      <c r="CR120" s="67"/>
      <c r="CS120" s="67"/>
      <c r="CT120" s="67"/>
      <c r="CU120" s="67"/>
      <c r="CV120" s="68"/>
      <c r="CW120" s="67"/>
      <c r="CX120" s="67"/>
      <c r="CY120" s="14">
        <v>48</v>
      </c>
      <c r="CZ120" s="41" t="s">
        <v>1466</v>
      </c>
      <c r="DA120" s="41" t="s">
        <v>287</v>
      </c>
      <c r="DB120" s="42">
        <v>1</v>
      </c>
      <c r="DC120" s="64"/>
      <c r="DD120" s="42">
        <v>50.89</v>
      </c>
      <c r="DE120" s="41" t="s">
        <v>336</v>
      </c>
      <c r="DF120" s="42">
        <v>1E-3</v>
      </c>
      <c r="DG120" s="104">
        <v>9.7699999999999998E-13</v>
      </c>
      <c r="DH120" s="104">
        <v>9.7699999999999998E-13</v>
      </c>
      <c r="DI120" s="44"/>
      <c r="DJ120" s="44">
        <v>1.0296641847385599</v>
      </c>
      <c r="DK120" s="95"/>
      <c r="DL120" s="125"/>
      <c r="DM120" s="64"/>
      <c r="DN120" s="64"/>
      <c r="DO120" s="64"/>
      <c r="DP120" s="64"/>
      <c r="DQ120" s="64"/>
      <c r="DR120" s="64"/>
      <c r="DS120" s="90"/>
      <c r="DT120" s="90"/>
      <c r="DU120" s="90"/>
      <c r="DV120" s="90"/>
      <c r="DW120" s="148"/>
      <c r="DX120" s="44"/>
      <c r="DY120" s="44"/>
      <c r="EC120" s="147"/>
      <c r="ED120" s="172"/>
      <c r="EE120" s="172"/>
    </row>
    <row r="121" spans="1:135" ht="21" customHeight="1" x14ac:dyDescent="0.2">
      <c r="A121" s="14">
        <v>120</v>
      </c>
      <c r="B121" s="100" t="s">
        <v>2198</v>
      </c>
      <c r="C121" s="15" t="s">
        <v>2199</v>
      </c>
      <c r="D121" s="16" t="s">
        <v>1889</v>
      </c>
      <c r="E121" s="16">
        <v>19</v>
      </c>
      <c r="F121" s="16">
        <v>2</v>
      </c>
      <c r="G121" s="16" t="s">
        <v>2200</v>
      </c>
      <c r="H121" s="71" t="s">
        <v>2201</v>
      </c>
      <c r="I121" s="72" t="s">
        <v>2202</v>
      </c>
      <c r="J121" s="20">
        <v>2</v>
      </c>
      <c r="K121" s="20">
        <v>2</v>
      </c>
      <c r="L121" s="20" t="s">
        <v>2203</v>
      </c>
      <c r="M121" s="44">
        <v>8843</v>
      </c>
      <c r="N121" s="20" t="s">
        <v>2204</v>
      </c>
      <c r="O121" s="20" t="s">
        <v>2203</v>
      </c>
      <c r="P121" s="44">
        <v>8843</v>
      </c>
      <c r="Q121" s="20" t="s">
        <v>2204</v>
      </c>
      <c r="R121" s="20" t="s">
        <v>2205</v>
      </c>
      <c r="S121" s="44">
        <v>2</v>
      </c>
      <c r="T121" s="20" t="s">
        <v>2206</v>
      </c>
      <c r="U121" s="20" t="s">
        <v>2207</v>
      </c>
      <c r="V121" s="44">
        <v>235</v>
      </c>
      <c r="W121" s="20" t="s">
        <v>2206</v>
      </c>
      <c r="X121" s="20">
        <v>172</v>
      </c>
      <c r="Y121" s="88">
        <v>2.85</v>
      </c>
      <c r="Z121" s="88">
        <v>2.85</v>
      </c>
      <c r="AA121" s="88">
        <v>2.52</v>
      </c>
      <c r="AB121" s="88">
        <v>2.52</v>
      </c>
      <c r="AC121" s="16">
        <v>1</v>
      </c>
      <c r="AD121" s="23" t="s">
        <v>411</v>
      </c>
      <c r="AE121" s="23">
        <v>1</v>
      </c>
      <c r="AF121" s="25" t="s">
        <v>199</v>
      </c>
      <c r="AG121" s="25" t="s">
        <v>308</v>
      </c>
      <c r="AH121" s="25" t="s">
        <v>206</v>
      </c>
      <c r="AI121" s="25" t="s">
        <v>309</v>
      </c>
      <c r="AJ121" s="16">
        <v>2.6</v>
      </c>
      <c r="AK121" s="16">
        <v>3.6</v>
      </c>
      <c r="AL121" s="23">
        <v>1</v>
      </c>
      <c r="AM121" s="23">
        <v>1</v>
      </c>
      <c r="AN121" s="23">
        <v>0</v>
      </c>
      <c r="AO121" s="20"/>
      <c r="AP121" s="20">
        <v>0</v>
      </c>
      <c r="AQ121" s="20">
        <v>1</v>
      </c>
      <c r="AR121" s="20">
        <v>1</v>
      </c>
      <c r="AS121" s="20">
        <v>0</v>
      </c>
      <c r="AT121" s="130" t="s">
        <v>2208</v>
      </c>
      <c r="AU121" s="27">
        <v>41159</v>
      </c>
      <c r="AV121" s="28">
        <v>41424</v>
      </c>
      <c r="AW121" s="29" t="s">
        <v>477</v>
      </c>
      <c r="AX121" s="30">
        <v>1</v>
      </c>
      <c r="AY121" s="30" t="s">
        <v>2209</v>
      </c>
      <c r="AZ121" s="30">
        <v>31</v>
      </c>
      <c r="BA121" s="30" t="s">
        <v>587</v>
      </c>
      <c r="BB121" s="30"/>
      <c r="BC121" s="30">
        <v>1</v>
      </c>
      <c r="BD121" s="32" t="s">
        <v>2210</v>
      </c>
      <c r="BE121" s="32" t="s">
        <v>1013</v>
      </c>
      <c r="BF121" s="29" t="s">
        <v>2211</v>
      </c>
      <c r="BG121" s="30" t="s">
        <v>2212</v>
      </c>
      <c r="BH121" s="33"/>
      <c r="BI121" s="30">
        <v>42</v>
      </c>
      <c r="BJ121" s="30">
        <v>56</v>
      </c>
      <c r="BK121" s="30">
        <v>70</v>
      </c>
      <c r="BL121" s="30" t="s">
        <v>240</v>
      </c>
      <c r="BM121" s="30">
        <v>42</v>
      </c>
      <c r="BN121" s="30">
        <v>0.8</v>
      </c>
      <c r="BO121" s="30">
        <v>1</v>
      </c>
      <c r="BP121" s="29" t="s">
        <v>2213</v>
      </c>
      <c r="BQ121" s="29" t="s">
        <v>2214</v>
      </c>
      <c r="BR121" s="30">
        <v>43</v>
      </c>
      <c r="BS121" s="30">
        <v>0.11</v>
      </c>
      <c r="BT121" s="30" t="s">
        <v>244</v>
      </c>
      <c r="BU121" s="30">
        <v>1</v>
      </c>
      <c r="BV121" s="32" t="s">
        <v>2210</v>
      </c>
      <c r="BW121" s="32" t="s">
        <v>1013</v>
      </c>
      <c r="BX121" s="30" t="s">
        <v>245</v>
      </c>
      <c r="BY121" s="30">
        <v>0.82</v>
      </c>
      <c r="BZ121" s="30" t="s">
        <v>2214</v>
      </c>
      <c r="CA121" s="48" t="s">
        <v>377</v>
      </c>
      <c r="CB121" s="35"/>
      <c r="CC121" s="20">
        <v>1</v>
      </c>
      <c r="CD121" s="46" t="s">
        <v>2215</v>
      </c>
      <c r="CE121" s="37" t="s">
        <v>262</v>
      </c>
      <c r="CF121" s="38">
        <v>2007</v>
      </c>
      <c r="CG121" s="37" t="s">
        <v>432</v>
      </c>
      <c r="CH121" s="37" t="s">
        <v>267</v>
      </c>
      <c r="CI121" s="37" t="s">
        <v>267</v>
      </c>
      <c r="CJ121" s="39">
        <v>18</v>
      </c>
      <c r="CK121" s="39">
        <v>14</v>
      </c>
      <c r="CL121" s="39">
        <v>248</v>
      </c>
      <c r="CM121" s="37" t="s">
        <v>272</v>
      </c>
      <c r="CN121" s="37" t="s">
        <v>273</v>
      </c>
      <c r="CO121" s="37" t="s">
        <v>328</v>
      </c>
      <c r="CP121" s="37" t="s">
        <v>2216</v>
      </c>
      <c r="CQ121" s="37" t="s">
        <v>618</v>
      </c>
      <c r="CR121" s="37" t="s">
        <v>328</v>
      </c>
      <c r="CS121" s="37" t="s">
        <v>332</v>
      </c>
      <c r="CT121" s="37" t="s">
        <v>462</v>
      </c>
      <c r="CU121" s="37" t="s">
        <v>281</v>
      </c>
      <c r="CV121" s="39">
        <v>1</v>
      </c>
      <c r="CW121" s="37" t="s">
        <v>282</v>
      </c>
      <c r="CX121" s="37" t="s">
        <v>198</v>
      </c>
      <c r="CY121" s="40">
        <v>31</v>
      </c>
      <c r="CZ121" s="41" t="s">
        <v>1015</v>
      </c>
      <c r="DA121" s="41" t="s">
        <v>287</v>
      </c>
      <c r="DB121" s="64"/>
      <c r="DC121" s="64"/>
      <c r="DD121" s="42">
        <v>-0.38</v>
      </c>
      <c r="DE121" s="41" t="s">
        <v>336</v>
      </c>
      <c r="DF121" s="42">
        <v>0.05</v>
      </c>
      <c r="DG121" s="20">
        <v>3.4266919E-2</v>
      </c>
      <c r="DH121" s="155">
        <f>0.034266919/2</f>
        <v>1.71334595E-2</v>
      </c>
      <c r="DI121" s="20"/>
      <c r="DJ121" s="112">
        <v>0.38</v>
      </c>
      <c r="DK121" s="95">
        <v>43</v>
      </c>
      <c r="DL121" s="125" t="s">
        <v>1015</v>
      </c>
      <c r="DM121" s="125" t="s">
        <v>287</v>
      </c>
      <c r="DN121" s="125"/>
      <c r="DO121" s="64"/>
      <c r="DP121" s="95">
        <v>-0.25</v>
      </c>
      <c r="DQ121" s="125" t="s">
        <v>287</v>
      </c>
      <c r="DR121" s="95">
        <v>0.11</v>
      </c>
      <c r="DS121" s="90">
        <v>0.106230061</v>
      </c>
      <c r="DT121" s="155">
        <f>0.106230061/2</f>
        <v>5.31150305E-2</v>
      </c>
      <c r="DU121" s="90"/>
      <c r="DV121" s="119">
        <v>0.25</v>
      </c>
      <c r="DW121" s="148"/>
      <c r="DX121" s="29" t="s">
        <v>2210</v>
      </c>
      <c r="DY121" s="29" t="s">
        <v>2217</v>
      </c>
      <c r="EA121" s="163">
        <f t="shared" si="5"/>
        <v>1</v>
      </c>
      <c r="EB121" s="163">
        <f t="shared" si="6"/>
        <v>0</v>
      </c>
      <c r="EC121" s="147">
        <f t="shared" si="7"/>
        <v>1</v>
      </c>
      <c r="ED121" s="172">
        <v>28</v>
      </c>
      <c r="EE121" s="172">
        <v>40</v>
      </c>
    </row>
    <row r="122" spans="1:135" ht="21" customHeight="1" x14ac:dyDescent="0.2">
      <c r="A122" s="14">
        <v>121</v>
      </c>
      <c r="B122" s="100" t="s">
        <v>2218</v>
      </c>
      <c r="C122" s="15" t="s">
        <v>2219</v>
      </c>
      <c r="D122" s="16" t="s">
        <v>1889</v>
      </c>
      <c r="E122" s="16">
        <v>19</v>
      </c>
      <c r="F122" s="16">
        <v>4</v>
      </c>
      <c r="G122" s="16" t="s">
        <v>2220</v>
      </c>
      <c r="H122" s="71" t="s">
        <v>2221</v>
      </c>
      <c r="I122" s="72" t="s">
        <v>2222</v>
      </c>
      <c r="J122" s="20">
        <v>3</v>
      </c>
      <c r="K122" s="20">
        <v>3</v>
      </c>
      <c r="L122" s="20" t="s">
        <v>2223</v>
      </c>
      <c r="M122" s="21">
        <v>1246</v>
      </c>
      <c r="N122" s="20" t="s">
        <v>389</v>
      </c>
      <c r="O122" s="20" t="s">
        <v>2224</v>
      </c>
      <c r="P122" s="21">
        <v>14419</v>
      </c>
      <c r="Q122" s="20" t="s">
        <v>389</v>
      </c>
      <c r="R122" s="20" t="s">
        <v>2225</v>
      </c>
      <c r="S122" s="43">
        <v>4341</v>
      </c>
      <c r="T122" s="20" t="s">
        <v>2226</v>
      </c>
      <c r="U122" s="20" t="s">
        <v>2225</v>
      </c>
      <c r="V122" s="43">
        <v>4341</v>
      </c>
      <c r="W122" s="20" t="s">
        <v>2226</v>
      </c>
      <c r="X122" s="20">
        <v>274</v>
      </c>
      <c r="Y122" s="22">
        <v>5.16</v>
      </c>
      <c r="Z122" s="22">
        <v>5.16</v>
      </c>
      <c r="AA122" s="88">
        <v>4.1500000000000004</v>
      </c>
      <c r="AB122" s="88">
        <v>4.1500000000000004</v>
      </c>
      <c r="AC122" s="23">
        <v>2</v>
      </c>
      <c r="AD122" s="23" t="s">
        <v>411</v>
      </c>
      <c r="AE122" s="23">
        <v>1</v>
      </c>
      <c r="AF122" s="25" t="s">
        <v>199</v>
      </c>
      <c r="AG122" s="25" t="s">
        <v>1263</v>
      </c>
      <c r="AH122" s="25" t="s">
        <v>206</v>
      </c>
      <c r="AI122" s="25" t="s">
        <v>606</v>
      </c>
      <c r="AJ122" s="16">
        <v>3.33</v>
      </c>
      <c r="AK122" s="16">
        <v>4</v>
      </c>
      <c r="AL122" s="23">
        <v>0</v>
      </c>
      <c r="AM122" s="23">
        <v>0</v>
      </c>
      <c r="AN122" s="23">
        <v>0</v>
      </c>
      <c r="AO122" s="20"/>
      <c r="AP122" s="20">
        <v>0</v>
      </c>
      <c r="AQ122" s="20">
        <v>1</v>
      </c>
      <c r="AR122" s="20">
        <v>1</v>
      </c>
      <c r="AS122" s="20">
        <v>0</v>
      </c>
      <c r="AT122" s="130" t="s">
        <v>2227</v>
      </c>
      <c r="AU122" s="27">
        <v>41869</v>
      </c>
      <c r="AV122" s="28">
        <v>42002</v>
      </c>
      <c r="AW122" s="29" t="s">
        <v>311</v>
      </c>
      <c r="AX122" s="30">
        <v>2</v>
      </c>
      <c r="AY122" s="30" t="s">
        <v>2228</v>
      </c>
      <c r="AZ122" s="30">
        <v>12</v>
      </c>
      <c r="BA122" s="30" t="s">
        <v>2110</v>
      </c>
      <c r="BB122" s="30"/>
      <c r="BC122" s="30">
        <v>2</v>
      </c>
      <c r="BD122" s="32" t="s">
        <v>452</v>
      </c>
      <c r="BE122" s="32" t="s">
        <v>314</v>
      </c>
      <c r="BF122" s="29" t="s">
        <v>2229</v>
      </c>
      <c r="BG122" s="30" t="s">
        <v>2230</v>
      </c>
      <c r="BH122" s="33"/>
      <c r="BI122" s="30">
        <v>6</v>
      </c>
      <c r="BJ122" s="30">
        <v>7</v>
      </c>
      <c r="BK122" s="30">
        <v>8</v>
      </c>
      <c r="BL122" s="30" t="s">
        <v>240</v>
      </c>
      <c r="BM122" s="30">
        <v>25</v>
      </c>
      <c r="BN122" s="30">
        <v>0.99</v>
      </c>
      <c r="BO122" s="30">
        <v>1</v>
      </c>
      <c r="BP122" s="29" t="s">
        <v>1206</v>
      </c>
      <c r="BQ122" s="29" t="s">
        <v>2231</v>
      </c>
      <c r="BR122" s="30">
        <v>24</v>
      </c>
      <c r="BS122" s="30" t="s">
        <v>2110</v>
      </c>
      <c r="BT122" s="30" t="s">
        <v>244</v>
      </c>
      <c r="BU122" s="31"/>
      <c r="BV122" s="32" t="s">
        <v>2232</v>
      </c>
      <c r="BW122" s="32" t="s">
        <v>314</v>
      </c>
      <c r="BX122" s="30" t="s">
        <v>456</v>
      </c>
      <c r="BY122" s="30">
        <v>0.99</v>
      </c>
      <c r="BZ122" s="30" t="s">
        <v>2233</v>
      </c>
      <c r="CA122" s="29" t="s">
        <v>427</v>
      </c>
      <c r="CB122" s="35"/>
      <c r="CC122" s="20">
        <v>1</v>
      </c>
      <c r="CD122" s="35"/>
      <c r="CE122" s="37" t="s">
        <v>262</v>
      </c>
      <c r="CF122" s="38">
        <v>2002</v>
      </c>
      <c r="CG122" s="37" t="s">
        <v>266</v>
      </c>
      <c r="CH122" s="37" t="s">
        <v>267</v>
      </c>
      <c r="CI122" s="37" t="s">
        <v>269</v>
      </c>
      <c r="CJ122" s="39">
        <v>62</v>
      </c>
      <c r="CK122" s="39">
        <v>37</v>
      </c>
      <c r="CL122" s="39">
        <v>4267</v>
      </c>
      <c r="CM122" s="37" t="s">
        <v>272</v>
      </c>
      <c r="CN122" s="37" t="s">
        <v>407</v>
      </c>
      <c r="CO122" s="37" t="s">
        <v>277</v>
      </c>
      <c r="CP122" s="37" t="s">
        <v>2234</v>
      </c>
      <c r="CQ122" s="37" t="s">
        <v>276</v>
      </c>
      <c r="CR122" s="37" t="s">
        <v>276</v>
      </c>
      <c r="CS122" s="37" t="s">
        <v>278</v>
      </c>
      <c r="CT122" s="37" t="s">
        <v>654</v>
      </c>
      <c r="CU122" s="37" t="s">
        <v>281</v>
      </c>
      <c r="CV122" s="39">
        <v>1</v>
      </c>
      <c r="CW122" s="37" t="s">
        <v>282</v>
      </c>
      <c r="CX122" s="37" t="s">
        <v>2235</v>
      </c>
      <c r="CY122" s="40">
        <v>12</v>
      </c>
      <c r="CZ122" s="41" t="s">
        <v>464</v>
      </c>
      <c r="DA122" s="41" t="s">
        <v>287</v>
      </c>
      <c r="DB122" s="42">
        <v>1</v>
      </c>
      <c r="DC122" s="42">
        <v>11</v>
      </c>
      <c r="DD122" s="42">
        <v>5.39</v>
      </c>
      <c r="DE122" s="41" t="s">
        <v>1994</v>
      </c>
      <c r="DF122" s="42">
        <v>0.99</v>
      </c>
      <c r="DG122" s="20">
        <v>2.1997999999999999E-4</v>
      </c>
      <c r="DH122" s="20">
        <v>2.1997999999999999E-4</v>
      </c>
      <c r="DI122" s="20"/>
      <c r="DJ122" s="20">
        <v>0.851679353728654</v>
      </c>
      <c r="DK122" s="95">
        <v>24</v>
      </c>
      <c r="DL122" s="125" t="s">
        <v>1034</v>
      </c>
      <c r="DM122" s="125" t="s">
        <v>287</v>
      </c>
      <c r="DN122" s="64"/>
      <c r="DO122" s="64"/>
      <c r="DP122" s="95">
        <v>4.83</v>
      </c>
      <c r="DQ122" s="125" t="s">
        <v>1994</v>
      </c>
      <c r="DR122" s="70">
        <v>0.99</v>
      </c>
      <c r="DS122" s="104">
        <v>1.37E-6</v>
      </c>
      <c r="DT122" s="104">
        <v>1.37E-6</v>
      </c>
      <c r="DU122" s="90"/>
      <c r="DV122" s="90">
        <v>0.78335368400000005</v>
      </c>
      <c r="DW122" s="148"/>
      <c r="DX122" s="29" t="s">
        <v>452</v>
      </c>
      <c r="DY122" s="29" t="s">
        <v>2232</v>
      </c>
      <c r="EA122" s="163">
        <f t="shared" si="5"/>
        <v>1</v>
      </c>
      <c r="EB122" s="163">
        <f t="shared" si="6"/>
        <v>1</v>
      </c>
      <c r="EC122" s="147">
        <f t="shared" si="7"/>
        <v>1</v>
      </c>
      <c r="ED122" s="172">
        <f t="shared" si="8"/>
        <v>11</v>
      </c>
      <c r="EE122" s="172">
        <v>24</v>
      </c>
    </row>
    <row r="123" spans="1:135" ht="21" customHeight="1" x14ac:dyDescent="0.2">
      <c r="A123" s="14">
        <v>122</v>
      </c>
      <c r="B123" s="15" t="s">
        <v>2236</v>
      </c>
      <c r="C123" s="15" t="s">
        <v>2237</v>
      </c>
      <c r="D123" s="16" t="s">
        <v>1889</v>
      </c>
      <c r="E123" s="16">
        <v>19</v>
      </c>
      <c r="F123" s="16">
        <v>4</v>
      </c>
      <c r="G123" s="16" t="s">
        <v>2238</v>
      </c>
      <c r="H123" s="71" t="s">
        <v>2239</v>
      </c>
      <c r="I123" s="72" t="s">
        <v>2240</v>
      </c>
      <c r="J123" s="20">
        <v>2</v>
      </c>
      <c r="K123" s="20">
        <v>2</v>
      </c>
      <c r="L123" s="20" t="s">
        <v>2241</v>
      </c>
      <c r="M123" s="21">
        <v>3554</v>
      </c>
      <c r="N123" s="20" t="s">
        <v>935</v>
      </c>
      <c r="O123" s="20" t="s">
        <v>2242</v>
      </c>
      <c r="P123" s="21">
        <v>11460</v>
      </c>
      <c r="Q123" s="20" t="s">
        <v>935</v>
      </c>
      <c r="R123" s="20" t="s">
        <v>2243</v>
      </c>
      <c r="S123" s="21">
        <v>0</v>
      </c>
      <c r="T123" s="20" t="s">
        <v>915</v>
      </c>
      <c r="U123" s="20" t="s">
        <v>2243</v>
      </c>
      <c r="V123" s="21">
        <v>0</v>
      </c>
      <c r="W123" s="20" t="s">
        <v>915</v>
      </c>
      <c r="X123" s="20">
        <v>134</v>
      </c>
      <c r="Y123" s="88">
        <v>6.42</v>
      </c>
      <c r="Z123" s="88">
        <v>6.42</v>
      </c>
      <c r="AA123" s="22">
        <v>1.65</v>
      </c>
      <c r="AB123" s="22">
        <v>1.65</v>
      </c>
      <c r="AC123" s="23">
        <v>3</v>
      </c>
      <c r="AD123" s="23" t="s">
        <v>198</v>
      </c>
      <c r="AE123" s="23">
        <v>1</v>
      </c>
      <c r="AF123" s="25" t="s">
        <v>199</v>
      </c>
      <c r="AG123" s="25" t="s">
        <v>203</v>
      </c>
      <c r="AH123" s="25" t="s">
        <v>206</v>
      </c>
      <c r="AI123" s="25" t="s">
        <v>475</v>
      </c>
      <c r="AJ123" s="16">
        <v>2.25</v>
      </c>
      <c r="AK123" s="16">
        <v>3</v>
      </c>
      <c r="AL123" s="23">
        <v>2</v>
      </c>
      <c r="AM123" s="23">
        <v>2</v>
      </c>
      <c r="AN123" s="23">
        <v>0</v>
      </c>
      <c r="AO123" s="20"/>
      <c r="AP123" s="20">
        <v>0</v>
      </c>
      <c r="AQ123" s="20">
        <v>1</v>
      </c>
      <c r="AR123" s="20">
        <v>1</v>
      </c>
      <c r="AS123" s="20">
        <v>0</v>
      </c>
      <c r="AT123" s="130" t="s">
        <v>2244</v>
      </c>
      <c r="AU123" s="27">
        <v>41837</v>
      </c>
      <c r="AV123" s="28">
        <v>42002</v>
      </c>
      <c r="AW123" s="29" t="s">
        <v>311</v>
      </c>
      <c r="AX123" s="30">
        <v>3</v>
      </c>
      <c r="AY123" s="30" t="s">
        <v>2245</v>
      </c>
      <c r="AZ123" s="30">
        <v>8</v>
      </c>
      <c r="BA123" s="30">
        <v>2.8000000000000001E-2</v>
      </c>
      <c r="BB123" s="30"/>
      <c r="BC123" s="30">
        <v>2</v>
      </c>
      <c r="BD123" s="32" t="s">
        <v>452</v>
      </c>
      <c r="BE123" s="32" t="s">
        <v>314</v>
      </c>
      <c r="BF123" s="29" t="s">
        <v>2246</v>
      </c>
      <c r="BG123" s="30" t="s">
        <v>2247</v>
      </c>
      <c r="BH123" s="33"/>
      <c r="BI123" s="30">
        <v>11</v>
      </c>
      <c r="BJ123" s="30">
        <v>14</v>
      </c>
      <c r="BK123" s="30">
        <v>16</v>
      </c>
      <c r="BL123" s="30" t="s">
        <v>506</v>
      </c>
      <c r="BM123" s="30">
        <v>16</v>
      </c>
      <c r="BN123" s="30">
        <v>0.95</v>
      </c>
      <c r="BO123" s="30">
        <v>9</v>
      </c>
      <c r="BP123" s="29" t="s">
        <v>2144</v>
      </c>
      <c r="BQ123" s="29" t="s">
        <v>2248</v>
      </c>
      <c r="BR123" s="30">
        <v>17</v>
      </c>
      <c r="BS123" s="30">
        <v>1E-4</v>
      </c>
      <c r="BT123" s="30" t="s">
        <v>244</v>
      </c>
      <c r="BU123" s="30">
        <v>2</v>
      </c>
      <c r="BV123" s="32" t="s">
        <v>452</v>
      </c>
      <c r="BW123" s="32" t="s">
        <v>314</v>
      </c>
      <c r="BX123" s="30" t="s">
        <v>456</v>
      </c>
      <c r="BY123" s="30">
        <v>0.97</v>
      </c>
      <c r="BZ123" s="30" t="s">
        <v>2249</v>
      </c>
      <c r="CA123" s="29" t="s">
        <v>458</v>
      </c>
      <c r="CB123" s="35"/>
      <c r="CC123" s="20">
        <v>1</v>
      </c>
      <c r="CD123" s="46" t="s">
        <v>2250</v>
      </c>
      <c r="CE123" s="37" t="s">
        <v>405</v>
      </c>
      <c r="CF123" s="38">
        <v>2013</v>
      </c>
      <c r="CG123" s="37" t="s">
        <v>406</v>
      </c>
      <c r="CH123" s="37" t="s">
        <v>433</v>
      </c>
      <c r="CI123" s="37" t="s">
        <v>433</v>
      </c>
      <c r="CJ123" s="39">
        <v>1</v>
      </c>
      <c r="CK123" s="39">
        <v>1</v>
      </c>
      <c r="CL123" s="39">
        <v>0</v>
      </c>
      <c r="CM123" s="37" t="s">
        <v>616</v>
      </c>
      <c r="CN123" s="37" t="s">
        <v>407</v>
      </c>
      <c r="CO123" s="37" t="s">
        <v>328</v>
      </c>
      <c r="CP123" s="37" t="s">
        <v>2251</v>
      </c>
      <c r="CQ123" s="37" t="s">
        <v>328</v>
      </c>
      <c r="CR123" s="37" t="s">
        <v>277</v>
      </c>
      <c r="CS123" s="37" t="s">
        <v>461</v>
      </c>
      <c r="CT123" s="37" t="s">
        <v>334</v>
      </c>
      <c r="CU123" s="37" t="s">
        <v>281</v>
      </c>
      <c r="CV123" s="39">
        <v>1</v>
      </c>
      <c r="CW123" s="37" t="s">
        <v>282</v>
      </c>
      <c r="CX123" s="37" t="s">
        <v>198</v>
      </c>
      <c r="CY123" s="40">
        <v>8</v>
      </c>
      <c r="CZ123" s="41" t="s">
        <v>464</v>
      </c>
      <c r="DA123" s="41" t="s">
        <v>287</v>
      </c>
      <c r="DB123" s="42">
        <v>1</v>
      </c>
      <c r="DC123" s="42">
        <v>7</v>
      </c>
      <c r="DD123" s="42">
        <v>2.76</v>
      </c>
      <c r="DE123" s="41" t="s">
        <v>287</v>
      </c>
      <c r="DF123" s="42">
        <v>2.8000000000000001E-2</v>
      </c>
      <c r="DG123" s="20">
        <v>2.809598E-2</v>
      </c>
      <c r="DH123" s="20">
        <v>2.809598E-2</v>
      </c>
      <c r="DI123" s="20"/>
      <c r="DJ123" s="20">
        <v>0.72189003242473504</v>
      </c>
      <c r="DK123" s="95">
        <v>17</v>
      </c>
      <c r="DL123" s="125" t="s">
        <v>464</v>
      </c>
      <c r="DM123" s="125" t="s">
        <v>287</v>
      </c>
      <c r="DN123" s="95">
        <v>1</v>
      </c>
      <c r="DO123" s="95">
        <v>16</v>
      </c>
      <c r="DP123" s="95">
        <v>-9.59</v>
      </c>
      <c r="DQ123" s="125" t="s">
        <v>287</v>
      </c>
      <c r="DR123" s="95">
        <v>1E-4</v>
      </c>
      <c r="DS123" s="104">
        <v>4.9000000000000002E-8</v>
      </c>
      <c r="DT123" s="104">
        <v>4.9000000000000002E-8</v>
      </c>
      <c r="DU123" s="90"/>
      <c r="DV123" s="90">
        <v>0.92293449400000005</v>
      </c>
      <c r="DW123" s="148"/>
      <c r="DX123" s="29" t="s">
        <v>452</v>
      </c>
      <c r="DY123" s="29" t="s">
        <v>491</v>
      </c>
      <c r="EA123" s="163">
        <f t="shared" si="5"/>
        <v>1</v>
      </c>
      <c r="EB123" s="163">
        <f t="shared" si="6"/>
        <v>1</v>
      </c>
      <c r="EC123" s="147">
        <f t="shared" si="7"/>
        <v>0</v>
      </c>
      <c r="ED123" s="172">
        <f t="shared" si="8"/>
        <v>7</v>
      </c>
      <c r="EE123" s="172">
        <f t="shared" si="9"/>
        <v>16</v>
      </c>
    </row>
    <row r="124" spans="1:135" ht="21" customHeight="1" x14ac:dyDescent="0.2">
      <c r="A124" s="14">
        <v>123</v>
      </c>
      <c r="B124" s="29" t="s">
        <v>2252</v>
      </c>
      <c r="C124" s="29" t="s">
        <v>2253</v>
      </c>
      <c r="D124" s="43" t="s">
        <v>1889</v>
      </c>
      <c r="E124" s="43">
        <v>19</v>
      </c>
      <c r="F124" s="43">
        <v>2</v>
      </c>
      <c r="G124" s="43" t="s">
        <v>2254</v>
      </c>
      <c r="H124" s="75"/>
      <c r="I124" s="75" t="s">
        <v>2255</v>
      </c>
      <c r="J124" s="44">
        <v>4</v>
      </c>
      <c r="K124" s="44"/>
      <c r="L124" s="44" t="s">
        <v>2256</v>
      </c>
      <c r="M124" s="21"/>
      <c r="N124" s="44"/>
      <c r="O124" s="44"/>
      <c r="P124" s="44"/>
      <c r="Q124" s="44"/>
      <c r="R124" s="44"/>
      <c r="S124" s="44"/>
      <c r="T124" s="44"/>
      <c r="U124" s="44"/>
      <c r="V124" s="44"/>
      <c r="W124" s="44"/>
      <c r="X124" s="44">
        <v>36</v>
      </c>
      <c r="Y124" s="44"/>
      <c r="Z124" s="44"/>
      <c r="AA124" s="44"/>
      <c r="AB124" s="44"/>
      <c r="AC124" s="44"/>
      <c r="AD124" s="44"/>
      <c r="AE124" s="44"/>
      <c r="AF124" s="44"/>
      <c r="AG124" s="44"/>
      <c r="AH124" s="44"/>
      <c r="AI124" s="44"/>
      <c r="AJ124" s="44"/>
      <c r="AK124" s="44"/>
      <c r="AL124" s="44"/>
      <c r="AM124" s="44"/>
      <c r="AN124" s="44"/>
      <c r="AO124" s="44"/>
      <c r="AP124" s="44">
        <v>0</v>
      </c>
      <c r="AQ124" s="44">
        <v>0</v>
      </c>
      <c r="AR124" s="44">
        <v>0</v>
      </c>
      <c r="AS124" s="44">
        <v>0</v>
      </c>
      <c r="AT124" s="131"/>
      <c r="AU124" s="76"/>
      <c r="AV124" s="122"/>
      <c r="AW124" s="29" t="s">
        <v>311</v>
      </c>
      <c r="AX124" s="30">
        <v>1</v>
      </c>
      <c r="AY124" s="30" t="s">
        <v>2257</v>
      </c>
      <c r="AZ124" s="30">
        <v>4</v>
      </c>
      <c r="BA124" s="30" t="s">
        <v>503</v>
      </c>
      <c r="BB124" s="30"/>
      <c r="BC124" s="30"/>
      <c r="BD124" s="29" t="s">
        <v>797</v>
      </c>
      <c r="BE124" s="29" t="s">
        <v>1013</v>
      </c>
      <c r="BF124" s="29" t="s">
        <v>2258</v>
      </c>
      <c r="BG124" s="30" t="s">
        <v>2259</v>
      </c>
      <c r="BH124" s="33"/>
      <c r="BI124" s="30"/>
      <c r="BJ124" s="30"/>
      <c r="BK124" s="30"/>
      <c r="BL124" s="30"/>
      <c r="BM124" s="30"/>
      <c r="BN124" s="30"/>
      <c r="BO124" s="30"/>
      <c r="BP124" s="29"/>
      <c r="BQ124" s="29"/>
      <c r="BR124" s="30"/>
      <c r="BS124" s="30"/>
      <c r="BT124" s="30"/>
      <c r="BU124" s="30"/>
      <c r="BV124" s="29"/>
      <c r="BW124" s="29"/>
      <c r="BX124" s="30"/>
      <c r="BY124" s="30"/>
      <c r="BZ124" s="30"/>
      <c r="CA124" s="117"/>
      <c r="CB124" s="117"/>
      <c r="CC124" s="33"/>
      <c r="CD124" s="117"/>
      <c r="CE124" s="69"/>
      <c r="CF124" s="69"/>
      <c r="CG124" s="69"/>
      <c r="CH124" s="69"/>
      <c r="CI124" s="69"/>
      <c r="CJ124" s="68"/>
      <c r="CK124" s="68"/>
      <c r="CL124" s="68"/>
      <c r="CM124" s="69"/>
      <c r="CN124" s="69"/>
      <c r="CO124" s="69"/>
      <c r="CP124" s="69"/>
      <c r="CQ124" s="69"/>
      <c r="CR124" s="69"/>
      <c r="CS124" s="69"/>
      <c r="CT124" s="69"/>
      <c r="CU124" s="69"/>
      <c r="CV124" s="68"/>
      <c r="CW124" s="69"/>
      <c r="CX124" s="69"/>
      <c r="CY124" s="40">
        <v>4</v>
      </c>
      <c r="CZ124" s="41" t="s">
        <v>464</v>
      </c>
      <c r="DA124" s="41" t="s">
        <v>287</v>
      </c>
      <c r="DB124" s="42">
        <v>1</v>
      </c>
      <c r="DC124" s="42">
        <v>38</v>
      </c>
      <c r="DD124" s="42">
        <v>14.47</v>
      </c>
      <c r="DE124" s="41" t="s">
        <v>336</v>
      </c>
      <c r="DF124" s="70">
        <v>1E-3</v>
      </c>
      <c r="DG124" s="104">
        <v>4.8499999999999999E-17</v>
      </c>
      <c r="DH124" s="104">
        <v>4.8499999999999999E-17</v>
      </c>
      <c r="DI124" s="44"/>
      <c r="DJ124" s="44">
        <v>0.919994960758451</v>
      </c>
      <c r="DK124" s="95"/>
      <c r="DL124" s="125"/>
      <c r="DM124" s="64"/>
      <c r="DN124" s="64"/>
      <c r="DO124" s="64"/>
      <c r="DP124" s="64"/>
      <c r="DQ124" s="64"/>
      <c r="DR124" s="64"/>
      <c r="DS124" s="90"/>
      <c r="DT124" s="90"/>
      <c r="DU124" s="90"/>
      <c r="DV124" s="90"/>
      <c r="DW124" s="148"/>
      <c r="DX124" s="44"/>
      <c r="DY124" s="44"/>
      <c r="EC124" s="147"/>
      <c r="ED124" s="172"/>
      <c r="EE124" s="172"/>
    </row>
    <row r="125" spans="1:135" ht="21" customHeight="1" x14ac:dyDescent="0.2">
      <c r="A125" s="14">
        <v>124</v>
      </c>
      <c r="B125" s="15" t="s">
        <v>2260</v>
      </c>
      <c r="C125" s="15" t="s">
        <v>2261</v>
      </c>
      <c r="D125" s="16" t="s">
        <v>1889</v>
      </c>
      <c r="E125" s="16">
        <v>19</v>
      </c>
      <c r="F125" s="16">
        <v>1</v>
      </c>
      <c r="G125" s="16" t="s">
        <v>2262</v>
      </c>
      <c r="H125" s="71" t="s">
        <v>2263</v>
      </c>
      <c r="I125" s="72" t="s">
        <v>2264</v>
      </c>
      <c r="J125" s="20">
        <v>3</v>
      </c>
      <c r="K125" s="20">
        <v>1</v>
      </c>
      <c r="L125" s="20" t="s">
        <v>2265</v>
      </c>
      <c r="M125" s="21">
        <v>54</v>
      </c>
      <c r="N125" s="20" t="s">
        <v>641</v>
      </c>
      <c r="O125" s="20" t="s">
        <v>2266</v>
      </c>
      <c r="P125" s="21">
        <v>11032</v>
      </c>
      <c r="Q125" s="20" t="s">
        <v>641</v>
      </c>
      <c r="R125" s="20" t="s">
        <v>2267</v>
      </c>
      <c r="S125" s="21">
        <v>1038</v>
      </c>
      <c r="T125" s="20" t="s">
        <v>1823</v>
      </c>
      <c r="U125" s="20" t="s">
        <v>2267</v>
      </c>
      <c r="V125" s="21">
        <v>1038</v>
      </c>
      <c r="W125" s="20" t="s">
        <v>1823</v>
      </c>
      <c r="X125" s="20">
        <v>54</v>
      </c>
      <c r="Y125" s="22">
        <v>2.98</v>
      </c>
      <c r="Z125" s="22">
        <v>2.98</v>
      </c>
      <c r="AA125" s="88">
        <v>2.09</v>
      </c>
      <c r="AB125" s="88">
        <v>2.09</v>
      </c>
      <c r="AC125" s="23">
        <v>1</v>
      </c>
      <c r="AD125" s="23" t="s">
        <v>411</v>
      </c>
      <c r="AE125" s="23">
        <v>1</v>
      </c>
      <c r="AF125" s="25" t="s">
        <v>199</v>
      </c>
      <c r="AG125" s="25" t="s">
        <v>359</v>
      </c>
      <c r="AH125" s="25" t="s">
        <v>206</v>
      </c>
      <c r="AI125" s="25" t="s">
        <v>475</v>
      </c>
      <c r="AJ125" s="16">
        <v>3.5</v>
      </c>
      <c r="AK125" s="16">
        <v>3</v>
      </c>
      <c r="AL125" s="23">
        <v>0</v>
      </c>
      <c r="AM125" s="23"/>
      <c r="AN125" s="23">
        <v>0</v>
      </c>
      <c r="AO125" s="20"/>
      <c r="AP125" s="20">
        <v>0</v>
      </c>
      <c r="AQ125" s="20">
        <v>5</v>
      </c>
      <c r="AR125" s="20">
        <v>1</v>
      </c>
      <c r="AS125" s="20">
        <v>0</v>
      </c>
      <c r="AT125" s="130" t="s">
        <v>2268</v>
      </c>
      <c r="AU125" s="27">
        <v>41870</v>
      </c>
      <c r="AV125" s="28">
        <v>42009</v>
      </c>
      <c r="AW125" s="29" t="s">
        <v>311</v>
      </c>
      <c r="AX125" s="30">
        <v>1</v>
      </c>
      <c r="AY125" s="30" t="s">
        <v>2269</v>
      </c>
      <c r="AZ125" s="30">
        <v>36</v>
      </c>
      <c r="BA125" s="30" t="s">
        <v>2270</v>
      </c>
      <c r="BB125" s="31"/>
      <c r="BC125" s="31"/>
      <c r="BD125" s="32" t="s">
        <v>291</v>
      </c>
      <c r="BE125" s="32" t="s">
        <v>235</v>
      </c>
      <c r="BF125" s="29" t="s">
        <v>2271</v>
      </c>
      <c r="BG125" s="30" t="s">
        <v>2272</v>
      </c>
      <c r="BH125" s="33"/>
      <c r="BI125" s="30">
        <v>50</v>
      </c>
      <c r="BJ125" s="30">
        <v>66</v>
      </c>
      <c r="BK125" s="30">
        <v>80</v>
      </c>
      <c r="BL125" s="30" t="s">
        <v>240</v>
      </c>
      <c r="BM125" s="30">
        <v>50</v>
      </c>
      <c r="BN125" s="30">
        <v>0.8</v>
      </c>
      <c r="BO125" s="30">
        <v>9</v>
      </c>
      <c r="BP125" s="29" t="s">
        <v>427</v>
      </c>
      <c r="BQ125" s="29" t="s">
        <v>2273</v>
      </c>
      <c r="BR125" s="30">
        <v>70</v>
      </c>
      <c r="BS125" s="30">
        <v>0.79</v>
      </c>
      <c r="BT125" s="168" t="s">
        <v>375</v>
      </c>
      <c r="BU125" s="31"/>
      <c r="BV125" s="32" t="s">
        <v>291</v>
      </c>
      <c r="BW125" s="32" t="s">
        <v>235</v>
      </c>
      <c r="BX125" s="30" t="s">
        <v>245</v>
      </c>
      <c r="BY125" s="30">
        <v>0.93</v>
      </c>
      <c r="BZ125" s="30" t="s">
        <v>1344</v>
      </c>
      <c r="CA125" s="29" t="s">
        <v>2274</v>
      </c>
      <c r="CB125" s="35"/>
      <c r="CC125" s="20">
        <v>1</v>
      </c>
      <c r="CD125" s="46" t="s">
        <v>2275</v>
      </c>
      <c r="CE125" s="37" t="s">
        <v>262</v>
      </c>
      <c r="CF125" s="37">
        <v>2006</v>
      </c>
      <c r="CG125" s="37" t="s">
        <v>432</v>
      </c>
      <c r="CH125" s="37" t="s">
        <v>326</v>
      </c>
      <c r="CI125" s="37" t="s">
        <v>267</v>
      </c>
      <c r="CJ125" s="39">
        <v>84</v>
      </c>
      <c r="CK125" s="39">
        <v>78</v>
      </c>
      <c r="CL125" s="39">
        <v>1015</v>
      </c>
      <c r="CM125" s="37" t="s">
        <v>863</v>
      </c>
      <c r="CN125" s="37" t="s">
        <v>380</v>
      </c>
      <c r="CO125" s="37" t="s">
        <v>328</v>
      </c>
      <c r="CP125" s="37" t="s">
        <v>2276</v>
      </c>
      <c r="CQ125" s="37" t="s">
        <v>382</v>
      </c>
      <c r="CR125" s="37" t="s">
        <v>382</v>
      </c>
      <c r="CS125" s="37" t="s">
        <v>332</v>
      </c>
      <c r="CT125" s="37" t="s">
        <v>654</v>
      </c>
      <c r="CU125" s="37" t="s">
        <v>281</v>
      </c>
      <c r="CV125" s="39">
        <v>1</v>
      </c>
      <c r="CW125" s="37" t="s">
        <v>282</v>
      </c>
      <c r="CX125" s="37" t="s">
        <v>490</v>
      </c>
      <c r="CY125" s="40">
        <v>36</v>
      </c>
      <c r="CZ125" s="41" t="s">
        <v>284</v>
      </c>
      <c r="DA125" s="41" t="s">
        <v>287</v>
      </c>
      <c r="DB125" s="42">
        <v>1</v>
      </c>
      <c r="DC125" s="42">
        <v>34</v>
      </c>
      <c r="DD125" s="42">
        <v>5.89</v>
      </c>
      <c r="DE125" s="41" t="s">
        <v>1994</v>
      </c>
      <c r="DF125" s="42">
        <v>0.93</v>
      </c>
      <c r="DG125" s="20">
        <v>2.0677270000000001E-2</v>
      </c>
      <c r="DH125" s="20">
        <v>2.0677270000000001E-2</v>
      </c>
      <c r="DI125" s="20"/>
      <c r="DJ125" s="20">
        <v>0.38426039888194202</v>
      </c>
      <c r="DK125" s="95">
        <v>70</v>
      </c>
      <c r="DL125" s="125" t="s">
        <v>284</v>
      </c>
      <c r="DM125" s="125" t="s">
        <v>287</v>
      </c>
      <c r="DN125" s="95">
        <v>1</v>
      </c>
      <c r="DO125" s="95">
        <v>68</v>
      </c>
      <c r="DP125" s="95">
        <v>0.08</v>
      </c>
      <c r="DQ125" s="125" t="s">
        <v>287</v>
      </c>
      <c r="DR125" s="95">
        <v>0.79</v>
      </c>
      <c r="DS125" s="90">
        <v>0.77815663199999996</v>
      </c>
      <c r="DT125" s="90">
        <v>0.77815663199999996</v>
      </c>
      <c r="DU125" s="90"/>
      <c r="DV125" s="151">
        <f>-0.034279559</f>
        <v>-3.4279559000000001E-2</v>
      </c>
      <c r="DW125" s="148"/>
      <c r="DX125" s="29" t="s">
        <v>1457</v>
      </c>
      <c r="DY125" s="29" t="s">
        <v>291</v>
      </c>
      <c r="EA125" s="163">
        <f t="shared" si="5"/>
        <v>1</v>
      </c>
      <c r="EB125" s="163">
        <f t="shared" si="6"/>
        <v>0</v>
      </c>
      <c r="EC125" s="147">
        <f t="shared" si="7"/>
        <v>1</v>
      </c>
      <c r="ED125" s="172">
        <f t="shared" si="8"/>
        <v>34</v>
      </c>
      <c r="EE125" s="172">
        <f t="shared" si="9"/>
        <v>68</v>
      </c>
    </row>
    <row r="126" spans="1:135" ht="21" customHeight="1" x14ac:dyDescent="0.2">
      <c r="A126" s="14">
        <v>125</v>
      </c>
      <c r="B126" s="15" t="s">
        <v>2260</v>
      </c>
      <c r="C126" s="29" t="s">
        <v>2261</v>
      </c>
      <c r="D126" s="30" t="s">
        <v>1889</v>
      </c>
      <c r="E126" s="43">
        <v>19</v>
      </c>
      <c r="F126" s="43">
        <v>1</v>
      </c>
      <c r="G126" s="43" t="s">
        <v>2262</v>
      </c>
      <c r="H126" s="107" t="s">
        <v>2277</v>
      </c>
      <c r="I126" s="75" t="s">
        <v>2264</v>
      </c>
      <c r="J126" s="44">
        <v>3</v>
      </c>
      <c r="K126" s="44"/>
      <c r="L126" s="44" t="s">
        <v>2265</v>
      </c>
      <c r="M126" s="21">
        <v>54</v>
      </c>
      <c r="N126" s="44" t="s">
        <v>641</v>
      </c>
      <c r="O126" s="44" t="s">
        <v>2266</v>
      </c>
      <c r="P126" s="21">
        <v>11032</v>
      </c>
      <c r="Q126" s="44" t="s">
        <v>641</v>
      </c>
      <c r="R126" s="44"/>
      <c r="S126" s="44"/>
      <c r="T126" s="132"/>
      <c r="U126" s="44"/>
      <c r="V126" s="44"/>
      <c r="W126" s="44"/>
      <c r="X126" s="44">
        <v>54</v>
      </c>
      <c r="Y126" s="22">
        <v>2.98</v>
      </c>
      <c r="Z126" s="22">
        <v>2.98</v>
      </c>
      <c r="AA126" s="44"/>
      <c r="AB126" s="44"/>
      <c r="AC126" s="44"/>
      <c r="AD126" s="44"/>
      <c r="AE126" s="44"/>
      <c r="AF126" s="44"/>
      <c r="AG126" s="44"/>
      <c r="AH126" s="44"/>
      <c r="AI126" s="44"/>
      <c r="AJ126" s="44"/>
      <c r="AK126" s="44"/>
      <c r="AL126" s="44"/>
      <c r="AM126" s="44"/>
      <c r="AN126" s="44"/>
      <c r="AO126" s="44"/>
      <c r="AP126" s="44">
        <v>0</v>
      </c>
      <c r="AQ126" s="44">
        <v>2</v>
      </c>
      <c r="AR126" s="44">
        <v>0</v>
      </c>
      <c r="AS126" s="44">
        <v>1</v>
      </c>
      <c r="AT126" s="29"/>
      <c r="AU126" s="76"/>
      <c r="AV126" s="117"/>
      <c r="AW126" s="29"/>
      <c r="AX126" s="117"/>
      <c r="AY126" s="33"/>
      <c r="AZ126" s="33"/>
      <c r="BA126" s="33"/>
      <c r="BB126" s="117"/>
      <c r="BC126" s="117"/>
      <c r="BD126" s="117"/>
      <c r="BE126" s="117"/>
      <c r="BF126" s="121"/>
      <c r="BG126" s="30"/>
      <c r="BH126" s="117"/>
      <c r="BI126" s="33"/>
      <c r="BJ126" s="33"/>
      <c r="BK126" s="33"/>
      <c r="BL126" s="30"/>
      <c r="BM126" s="33"/>
      <c r="BN126" s="33"/>
      <c r="BO126" s="33"/>
      <c r="BP126" s="117"/>
      <c r="BQ126" s="117"/>
      <c r="BR126" s="117"/>
      <c r="BS126" s="117"/>
      <c r="BT126" s="117"/>
      <c r="BU126" s="117"/>
      <c r="BV126" s="117"/>
      <c r="BW126" s="117"/>
      <c r="BX126" s="117"/>
      <c r="BY126" s="117"/>
      <c r="BZ126" s="117"/>
      <c r="CA126" s="117"/>
      <c r="CB126" s="29"/>
      <c r="CC126" s="30"/>
      <c r="CD126" s="29"/>
      <c r="CE126" s="118"/>
      <c r="CF126" s="118"/>
      <c r="CG126" s="118"/>
      <c r="CH126" s="118"/>
      <c r="CI126" s="118"/>
      <c r="CJ126" s="40"/>
      <c r="CK126" s="40"/>
      <c r="CL126" s="40"/>
      <c r="CM126" s="118"/>
      <c r="CN126" s="118"/>
      <c r="CO126" s="118"/>
      <c r="CP126" s="118"/>
      <c r="CQ126" s="118"/>
      <c r="CR126" s="118"/>
      <c r="CS126" s="118"/>
      <c r="CT126" s="118"/>
      <c r="CU126" s="118"/>
      <c r="CV126" s="40"/>
      <c r="CW126" s="118"/>
      <c r="CX126" s="118"/>
      <c r="CY126" s="53"/>
      <c r="CZ126" s="53"/>
      <c r="DA126" s="64"/>
      <c r="DB126" s="64"/>
      <c r="DC126" s="64"/>
      <c r="DD126" s="64"/>
      <c r="DE126" s="64"/>
      <c r="DF126" s="64"/>
      <c r="DG126" s="44" t="s">
        <v>512</v>
      </c>
      <c r="DH126" s="44" t="s">
        <v>512</v>
      </c>
      <c r="DI126" s="44"/>
      <c r="DJ126" s="44" t="s">
        <v>512</v>
      </c>
      <c r="DK126" s="95"/>
      <c r="DL126" s="125"/>
      <c r="DM126" s="64"/>
      <c r="DN126" s="64"/>
      <c r="DO126" s="64"/>
      <c r="DP126" s="64"/>
      <c r="DQ126" s="64"/>
      <c r="DR126" s="64"/>
      <c r="DS126" s="90"/>
      <c r="DT126" s="90"/>
      <c r="DU126" s="90"/>
      <c r="DV126" s="90"/>
      <c r="DW126" s="148"/>
      <c r="DX126" s="44"/>
      <c r="DY126" s="44"/>
      <c r="EC126" s="147"/>
      <c r="ED126" s="172"/>
      <c r="EE126" s="172"/>
    </row>
    <row r="127" spans="1:135" ht="21" customHeight="1" x14ac:dyDescent="0.2">
      <c r="A127" s="14">
        <v>126</v>
      </c>
      <c r="B127" s="29" t="s">
        <v>2278</v>
      </c>
      <c r="C127" s="29" t="s">
        <v>2279</v>
      </c>
      <c r="D127" s="30" t="s">
        <v>1889</v>
      </c>
      <c r="E127" s="43">
        <v>19</v>
      </c>
      <c r="F127" s="43">
        <v>1</v>
      </c>
      <c r="G127" s="78" t="s">
        <v>2280</v>
      </c>
      <c r="H127" s="75"/>
      <c r="I127" s="75" t="s">
        <v>2281</v>
      </c>
      <c r="J127" s="44">
        <v>3</v>
      </c>
      <c r="K127" s="44"/>
      <c r="L127" s="44" t="s">
        <v>2282</v>
      </c>
      <c r="M127" s="44"/>
      <c r="N127" s="44"/>
      <c r="O127" s="44"/>
      <c r="P127" s="44"/>
      <c r="Q127" s="44"/>
      <c r="R127" s="44"/>
      <c r="S127" s="44"/>
      <c r="T127" s="44"/>
      <c r="U127" s="44"/>
      <c r="V127" s="44"/>
      <c r="W127" s="44"/>
      <c r="X127" s="44">
        <v>84</v>
      </c>
      <c r="Y127" s="44"/>
      <c r="Z127" s="44"/>
      <c r="AA127" s="44"/>
      <c r="AB127" s="44"/>
      <c r="AC127" s="44"/>
      <c r="AD127" s="44"/>
      <c r="AE127" s="44"/>
      <c r="AF127" s="44"/>
      <c r="AG127" s="44"/>
      <c r="AH127" s="44"/>
      <c r="AI127" s="44"/>
      <c r="AJ127" s="44"/>
      <c r="AK127" s="44"/>
      <c r="AL127" s="44"/>
      <c r="AM127" s="44"/>
      <c r="AN127" s="44"/>
      <c r="AO127" s="44"/>
      <c r="AP127" s="44">
        <v>1</v>
      </c>
      <c r="AQ127" s="44">
        <v>0</v>
      </c>
      <c r="AR127" s="44">
        <v>0</v>
      </c>
      <c r="AS127" s="44">
        <v>0</v>
      </c>
      <c r="AU127" s="79"/>
      <c r="AW127" s="7" t="s">
        <v>311</v>
      </c>
      <c r="AX127" s="44">
        <v>1</v>
      </c>
      <c r="AY127" s="44" t="s">
        <v>2283</v>
      </c>
      <c r="AZ127" s="44">
        <v>3412</v>
      </c>
      <c r="BA127" s="44" t="s">
        <v>503</v>
      </c>
      <c r="BD127" s="7" t="s">
        <v>2284</v>
      </c>
      <c r="BE127" s="7" t="s">
        <v>2285</v>
      </c>
      <c r="BF127" s="7" t="s">
        <v>2286</v>
      </c>
      <c r="BG127" s="45"/>
      <c r="BI127" s="45"/>
      <c r="BJ127" s="45"/>
      <c r="BK127" s="45"/>
      <c r="BL127" s="45"/>
      <c r="BM127" s="45"/>
      <c r="BN127" s="45"/>
      <c r="BO127" s="45"/>
      <c r="CC127" s="45"/>
      <c r="CE127" s="67"/>
      <c r="CF127" s="67"/>
      <c r="CG127" s="67"/>
      <c r="CH127" s="67"/>
      <c r="CI127" s="67"/>
      <c r="CJ127" s="68"/>
      <c r="CK127" s="68"/>
      <c r="CL127" s="68"/>
      <c r="CM127" s="67"/>
      <c r="CN127" s="67"/>
      <c r="CO127" s="67"/>
      <c r="CP127" s="67"/>
      <c r="CQ127" s="67"/>
      <c r="CR127" s="67"/>
      <c r="CS127" s="67"/>
      <c r="CT127" s="67"/>
      <c r="CU127" s="67"/>
      <c r="CV127" s="68"/>
      <c r="CW127" s="67"/>
      <c r="CX127" s="67"/>
      <c r="CY127" s="14">
        <v>3412</v>
      </c>
      <c r="CZ127" s="41" t="s">
        <v>1466</v>
      </c>
      <c r="DA127" s="41" t="s">
        <v>287</v>
      </c>
      <c r="DB127" s="42">
        <v>33</v>
      </c>
      <c r="DC127" s="64"/>
      <c r="DD127" s="42">
        <v>274.39999999999998</v>
      </c>
      <c r="DE127" s="41" t="s">
        <v>336</v>
      </c>
      <c r="DF127" s="42">
        <v>1E-3</v>
      </c>
      <c r="DG127" s="104">
        <v>7.5900000000000007E-40</v>
      </c>
      <c r="DH127" s="104">
        <v>7.5900000000000007E-40</v>
      </c>
      <c r="DI127" s="44"/>
      <c r="DJ127" s="44">
        <v>0.28358779920744098</v>
      </c>
      <c r="DK127" s="95"/>
      <c r="DL127" s="125"/>
      <c r="DM127" s="64"/>
      <c r="DN127" s="64"/>
      <c r="DO127" s="64"/>
      <c r="DP127" s="64"/>
      <c r="DQ127" s="64"/>
      <c r="DR127" s="64"/>
      <c r="DS127" s="90"/>
      <c r="DT127" s="90"/>
      <c r="DU127" s="90"/>
      <c r="DV127" s="90"/>
      <c r="DW127" s="148"/>
      <c r="DX127" s="44"/>
      <c r="DY127" s="44"/>
      <c r="EC127" s="147"/>
      <c r="ED127" s="172"/>
      <c r="EE127" s="172"/>
    </row>
    <row r="128" spans="1:135" ht="21" customHeight="1" x14ac:dyDescent="0.2">
      <c r="A128" s="14">
        <v>127</v>
      </c>
      <c r="B128" s="15" t="s">
        <v>2287</v>
      </c>
      <c r="C128" s="15" t="s">
        <v>2288</v>
      </c>
      <c r="D128" s="16" t="s">
        <v>1889</v>
      </c>
      <c r="E128" s="16">
        <v>19</v>
      </c>
      <c r="F128" s="16">
        <v>3</v>
      </c>
      <c r="G128" s="16" t="s">
        <v>2289</v>
      </c>
      <c r="H128" s="71" t="s">
        <v>2290</v>
      </c>
      <c r="I128" s="72" t="s">
        <v>2291</v>
      </c>
      <c r="J128" s="20">
        <v>3</v>
      </c>
      <c r="K128" s="20">
        <v>2</v>
      </c>
      <c r="L128" s="20" t="s">
        <v>2292</v>
      </c>
      <c r="M128" s="21">
        <v>2029</v>
      </c>
      <c r="N128" s="20" t="s">
        <v>1077</v>
      </c>
      <c r="O128" s="20" t="s">
        <v>2293</v>
      </c>
      <c r="P128" s="21">
        <v>5834</v>
      </c>
      <c r="Q128" s="20" t="s">
        <v>1077</v>
      </c>
      <c r="R128" s="20" t="s">
        <v>2294</v>
      </c>
      <c r="S128" s="21">
        <v>378</v>
      </c>
      <c r="T128" s="20" t="s">
        <v>2295</v>
      </c>
      <c r="U128" s="20" t="s">
        <v>2294</v>
      </c>
      <c r="V128" s="21">
        <v>378</v>
      </c>
      <c r="W128" s="20" t="s">
        <v>2295</v>
      </c>
      <c r="X128" s="20">
        <v>47</v>
      </c>
      <c r="Y128" s="22">
        <v>6.54</v>
      </c>
      <c r="Z128" s="22">
        <v>6.54</v>
      </c>
      <c r="AA128" s="88">
        <v>2.12</v>
      </c>
      <c r="AB128" s="88">
        <v>2.12</v>
      </c>
      <c r="AC128" s="23">
        <v>3</v>
      </c>
      <c r="AD128" s="23" t="s">
        <v>198</v>
      </c>
      <c r="AE128" s="23">
        <v>1</v>
      </c>
      <c r="AF128" s="25" t="s">
        <v>199</v>
      </c>
      <c r="AG128" s="25" t="s">
        <v>359</v>
      </c>
      <c r="AH128" s="25" t="s">
        <v>206</v>
      </c>
      <c r="AI128" s="25" t="s">
        <v>309</v>
      </c>
      <c r="AJ128" s="16">
        <v>2.67</v>
      </c>
      <c r="AK128" s="16">
        <v>2.33</v>
      </c>
      <c r="AL128" s="23">
        <v>0</v>
      </c>
      <c r="AM128" s="23"/>
      <c r="AN128" s="23">
        <v>0</v>
      </c>
      <c r="AO128" s="20"/>
      <c r="AP128" s="20">
        <v>0</v>
      </c>
      <c r="AQ128" s="20">
        <v>1</v>
      </c>
      <c r="AR128" s="20">
        <v>1</v>
      </c>
      <c r="AS128" s="20">
        <v>0</v>
      </c>
      <c r="AT128" s="130" t="s">
        <v>2296</v>
      </c>
      <c r="AU128" s="27">
        <v>41381</v>
      </c>
      <c r="AV128" s="28">
        <v>42148</v>
      </c>
      <c r="AW128" s="29" t="s">
        <v>2297</v>
      </c>
      <c r="AX128" s="30">
        <v>3</v>
      </c>
      <c r="AY128" s="30" t="s">
        <v>2298</v>
      </c>
      <c r="AZ128" s="30">
        <v>29</v>
      </c>
      <c r="BA128" s="108">
        <v>3.0000000000000001E-5</v>
      </c>
      <c r="BB128" s="31"/>
      <c r="BC128" s="31">
        <v>2</v>
      </c>
      <c r="BD128" s="32" t="s">
        <v>491</v>
      </c>
      <c r="BE128" s="32" t="s">
        <v>314</v>
      </c>
      <c r="BF128" s="29" t="s">
        <v>2299</v>
      </c>
      <c r="BG128" s="30" t="s">
        <v>2300</v>
      </c>
      <c r="BH128" s="33"/>
      <c r="BI128" s="30">
        <v>12</v>
      </c>
      <c r="BJ128" s="30">
        <v>15</v>
      </c>
      <c r="BK128" s="30">
        <v>18</v>
      </c>
      <c r="BL128" s="30" t="s">
        <v>240</v>
      </c>
      <c r="BM128" s="30">
        <v>32</v>
      </c>
      <c r="BN128" s="30">
        <v>0.99</v>
      </c>
      <c r="BO128" s="30">
        <v>9</v>
      </c>
      <c r="BP128" s="29" t="s">
        <v>2301</v>
      </c>
      <c r="BQ128" s="29" t="s">
        <v>2302</v>
      </c>
      <c r="BR128" s="30">
        <v>26</v>
      </c>
      <c r="BS128" s="108">
        <v>4.7099999999999998E-3</v>
      </c>
      <c r="BT128" s="30" t="s">
        <v>244</v>
      </c>
      <c r="BU128" s="31"/>
      <c r="BV128" s="32" t="s">
        <v>491</v>
      </c>
      <c r="BW128" s="32" t="s">
        <v>314</v>
      </c>
      <c r="BX128" s="30" t="s">
        <v>456</v>
      </c>
      <c r="BY128" s="30">
        <v>0.99</v>
      </c>
      <c r="BZ128" s="30" t="s">
        <v>2303</v>
      </c>
      <c r="CA128" s="29"/>
      <c r="CB128" s="35" t="s">
        <v>2304</v>
      </c>
      <c r="CC128" s="20">
        <v>1</v>
      </c>
      <c r="CD128" s="15"/>
      <c r="CE128" s="37" t="s">
        <v>262</v>
      </c>
      <c r="CF128" s="37">
        <v>2007</v>
      </c>
      <c r="CG128" s="37" t="s">
        <v>432</v>
      </c>
      <c r="CH128" s="37" t="s">
        <v>326</v>
      </c>
      <c r="CI128" s="37" t="s">
        <v>326</v>
      </c>
      <c r="CJ128" s="39">
        <v>15</v>
      </c>
      <c r="CK128" s="39">
        <v>12</v>
      </c>
      <c r="CL128" s="39">
        <v>373</v>
      </c>
      <c r="CM128" s="37" t="s">
        <v>272</v>
      </c>
      <c r="CN128" s="37" t="s">
        <v>407</v>
      </c>
      <c r="CO128" s="37" t="s">
        <v>328</v>
      </c>
      <c r="CP128" s="37"/>
      <c r="CQ128" s="63" t="s">
        <v>330</v>
      </c>
      <c r="CR128" s="63" t="s">
        <v>330</v>
      </c>
      <c r="CS128" s="37" t="s">
        <v>461</v>
      </c>
      <c r="CT128" s="7" t="s">
        <v>654</v>
      </c>
      <c r="CU128" s="37" t="s">
        <v>281</v>
      </c>
      <c r="CV128" s="39">
        <v>1</v>
      </c>
      <c r="CW128" s="37" t="s">
        <v>282</v>
      </c>
      <c r="CX128" s="37" t="s">
        <v>198</v>
      </c>
      <c r="CY128" s="40">
        <v>32</v>
      </c>
      <c r="CZ128" s="41" t="s">
        <v>464</v>
      </c>
      <c r="DA128" s="41" t="s">
        <v>287</v>
      </c>
      <c r="DB128" s="42">
        <v>1</v>
      </c>
      <c r="DC128" s="42">
        <v>28</v>
      </c>
      <c r="DD128" s="42">
        <v>4.9800000000000004</v>
      </c>
      <c r="DE128" s="41" t="s">
        <v>287</v>
      </c>
      <c r="DF128" s="42">
        <v>0</v>
      </c>
      <c r="DG128" s="20">
        <v>2.9300000000000001E-5</v>
      </c>
      <c r="DH128" s="20">
        <v>2.9300000000000001E-5</v>
      </c>
      <c r="DI128" s="20"/>
      <c r="DJ128" s="20">
        <v>0.68534734778339501</v>
      </c>
      <c r="DK128" s="95">
        <v>26</v>
      </c>
      <c r="DL128" s="125" t="s">
        <v>464</v>
      </c>
      <c r="DM128" s="125" t="s">
        <v>287</v>
      </c>
      <c r="DN128" s="95">
        <v>1</v>
      </c>
      <c r="DO128" s="95">
        <v>25</v>
      </c>
      <c r="DP128" s="95">
        <v>-3.1030000000000002</v>
      </c>
      <c r="DQ128" s="125" t="s">
        <v>287</v>
      </c>
      <c r="DR128" s="95">
        <v>4.7099999999999998E-3</v>
      </c>
      <c r="DS128" s="148">
        <v>4.7081120000000004E-3</v>
      </c>
      <c r="DT128" s="148">
        <v>4.7081120000000004E-3</v>
      </c>
      <c r="DU128" s="90"/>
      <c r="DV128" s="148">
        <v>0.52730786900000004</v>
      </c>
      <c r="DW128" s="148"/>
      <c r="DX128" s="29" t="s">
        <v>491</v>
      </c>
      <c r="DY128" s="29" t="s">
        <v>491</v>
      </c>
      <c r="EA128" s="163">
        <f t="shared" si="5"/>
        <v>1</v>
      </c>
      <c r="EB128" s="163">
        <f t="shared" si="6"/>
        <v>1</v>
      </c>
      <c r="EC128" s="147">
        <f t="shared" si="7"/>
        <v>1</v>
      </c>
      <c r="ED128" s="172">
        <f t="shared" si="8"/>
        <v>28</v>
      </c>
      <c r="EE128" s="172">
        <f t="shared" si="9"/>
        <v>25</v>
      </c>
    </row>
    <row r="129" spans="1:135" ht="21" customHeight="1" x14ac:dyDescent="0.2">
      <c r="A129" s="14">
        <v>128</v>
      </c>
      <c r="B129" s="15" t="s">
        <v>2305</v>
      </c>
      <c r="C129" s="15" t="s">
        <v>2306</v>
      </c>
      <c r="D129" s="16" t="s">
        <v>1889</v>
      </c>
      <c r="E129" s="16">
        <v>19</v>
      </c>
      <c r="F129" s="16">
        <v>4</v>
      </c>
      <c r="G129" s="16" t="s">
        <v>2307</v>
      </c>
      <c r="H129" s="71" t="s">
        <v>2308</v>
      </c>
      <c r="I129" s="72" t="s">
        <v>2309</v>
      </c>
      <c r="J129" s="20">
        <v>3</v>
      </c>
      <c r="K129" s="20">
        <v>1</v>
      </c>
      <c r="L129" s="20" t="s">
        <v>2310</v>
      </c>
      <c r="M129" s="21">
        <v>2041</v>
      </c>
      <c r="N129" s="20" t="s">
        <v>2311</v>
      </c>
      <c r="O129" s="20" t="s">
        <v>2312</v>
      </c>
      <c r="P129" s="21">
        <v>17796</v>
      </c>
      <c r="Q129" s="20" t="s">
        <v>2311</v>
      </c>
      <c r="R129" s="20" t="s">
        <v>2313</v>
      </c>
      <c r="S129" s="21">
        <v>215</v>
      </c>
      <c r="T129" s="20" t="s">
        <v>1289</v>
      </c>
      <c r="U129" s="20" t="s">
        <v>2313</v>
      </c>
      <c r="V129" s="21">
        <v>215</v>
      </c>
      <c r="W129" s="20" t="s">
        <v>1289</v>
      </c>
      <c r="X129" s="20">
        <v>147</v>
      </c>
      <c r="Y129" s="88">
        <v>5.47</v>
      </c>
      <c r="Z129" s="88">
        <v>5.47</v>
      </c>
      <c r="AA129" s="88">
        <v>2.91</v>
      </c>
      <c r="AB129" s="88">
        <v>2.91</v>
      </c>
      <c r="AC129" s="23">
        <v>1</v>
      </c>
      <c r="AD129" s="23" t="s">
        <v>411</v>
      </c>
      <c r="AE129" s="23">
        <v>1</v>
      </c>
      <c r="AF129" s="25" t="s">
        <v>199</v>
      </c>
      <c r="AG129" s="25" t="s">
        <v>203</v>
      </c>
      <c r="AH129" s="25" t="s">
        <v>360</v>
      </c>
      <c r="AI129" s="25" t="s">
        <v>309</v>
      </c>
      <c r="AJ129" s="74">
        <v>1.67</v>
      </c>
      <c r="AK129" s="74">
        <v>2.5</v>
      </c>
      <c r="AL129" s="23">
        <v>0</v>
      </c>
      <c r="AM129" s="23"/>
      <c r="AN129" s="23">
        <v>0</v>
      </c>
      <c r="AO129" s="20"/>
      <c r="AP129" s="20">
        <v>0</v>
      </c>
      <c r="AQ129" s="20">
        <v>1</v>
      </c>
      <c r="AR129" s="20">
        <v>0</v>
      </c>
      <c r="AS129" s="20">
        <v>0</v>
      </c>
      <c r="AT129" s="15" t="s">
        <v>2314</v>
      </c>
      <c r="AU129" s="27">
        <v>41852</v>
      </c>
      <c r="AV129" s="62"/>
      <c r="AW129" s="29" t="s">
        <v>311</v>
      </c>
      <c r="AX129" s="30">
        <v>1</v>
      </c>
      <c r="AY129" s="30" t="s">
        <v>2315</v>
      </c>
      <c r="AZ129" s="30">
        <v>33</v>
      </c>
      <c r="BA129" s="30" t="s">
        <v>1242</v>
      </c>
      <c r="BB129" s="33"/>
      <c r="BC129" s="33"/>
      <c r="BD129" s="29" t="s">
        <v>1355</v>
      </c>
      <c r="BE129" s="29" t="s">
        <v>1013</v>
      </c>
      <c r="BF129" s="29" t="s">
        <v>2316</v>
      </c>
      <c r="BG129" s="30" t="s">
        <v>281</v>
      </c>
      <c r="BH129" s="33"/>
      <c r="BI129" s="30" t="s">
        <v>281</v>
      </c>
      <c r="BJ129" s="30" t="s">
        <v>281</v>
      </c>
      <c r="BK129" s="30" t="s">
        <v>281</v>
      </c>
      <c r="BL129" s="30" t="s">
        <v>506</v>
      </c>
      <c r="BM129" s="30">
        <v>54</v>
      </c>
      <c r="BN129" s="30" t="s">
        <v>281</v>
      </c>
      <c r="BO129" s="30">
        <v>1</v>
      </c>
      <c r="BP129" s="29" t="s">
        <v>547</v>
      </c>
      <c r="BQ129" s="35"/>
      <c r="BR129" s="35"/>
      <c r="BS129" s="35"/>
      <c r="BT129" s="35"/>
      <c r="BU129" s="35"/>
      <c r="BV129" s="35"/>
      <c r="BW129" s="35"/>
      <c r="BX129" s="35"/>
      <c r="BY129" s="35"/>
      <c r="BZ129" s="35"/>
      <c r="CA129" s="35"/>
      <c r="CB129" s="35"/>
      <c r="CC129" s="16">
        <v>0</v>
      </c>
      <c r="CD129" s="35"/>
      <c r="CE129" s="37" t="s">
        <v>262</v>
      </c>
      <c r="CF129" s="38">
        <v>2012</v>
      </c>
      <c r="CG129" s="37" t="s">
        <v>432</v>
      </c>
      <c r="CH129" s="37" t="s">
        <v>267</v>
      </c>
      <c r="CI129" s="37" t="s">
        <v>267</v>
      </c>
      <c r="CJ129" s="39">
        <v>15</v>
      </c>
      <c r="CK129" s="39">
        <v>11</v>
      </c>
      <c r="CL129" s="39">
        <v>208</v>
      </c>
      <c r="CM129" s="37" t="s">
        <v>863</v>
      </c>
      <c r="CN129" s="37" t="s">
        <v>407</v>
      </c>
      <c r="CO129" s="37" t="s">
        <v>328</v>
      </c>
      <c r="CP129" s="173" t="s">
        <v>2317</v>
      </c>
      <c r="CQ129" s="174"/>
      <c r="CR129" s="67"/>
      <c r="CS129" s="37" t="s">
        <v>332</v>
      </c>
      <c r="CT129" s="67"/>
      <c r="CU129" s="37" t="s">
        <v>2318</v>
      </c>
      <c r="CV129" s="39">
        <v>1</v>
      </c>
      <c r="CW129" s="37" t="s">
        <v>282</v>
      </c>
      <c r="CX129" s="37" t="s">
        <v>411</v>
      </c>
      <c r="CY129" s="40">
        <v>33</v>
      </c>
      <c r="CZ129" s="41" t="s">
        <v>1362</v>
      </c>
      <c r="DA129" s="41" t="s">
        <v>287</v>
      </c>
      <c r="DB129" s="64"/>
      <c r="DC129" s="64"/>
      <c r="DD129" s="42">
        <v>0.14000000000000001</v>
      </c>
      <c r="DE129" s="41" t="s">
        <v>336</v>
      </c>
      <c r="DF129" s="42">
        <v>0.02</v>
      </c>
      <c r="DG129" s="20" t="s">
        <v>512</v>
      </c>
      <c r="DH129" s="20" t="s">
        <v>512</v>
      </c>
      <c r="DI129" s="20"/>
      <c r="DJ129" s="20" t="s">
        <v>512</v>
      </c>
      <c r="DK129" s="95"/>
      <c r="DL129" s="125"/>
      <c r="DM129" s="64"/>
      <c r="DN129" s="64"/>
      <c r="DO129" s="64"/>
      <c r="DP129" s="64"/>
      <c r="DQ129" s="64"/>
      <c r="DR129" s="64"/>
      <c r="DS129" s="90"/>
      <c r="DT129" s="90"/>
      <c r="DU129" s="90"/>
      <c r="DV129" s="90"/>
      <c r="DW129" s="148"/>
      <c r="DX129" s="20"/>
      <c r="DY129" s="20"/>
      <c r="EC129" s="147"/>
      <c r="ED129" s="172"/>
      <c r="EE129" s="172"/>
    </row>
    <row r="130" spans="1:135" ht="21" customHeight="1" x14ac:dyDescent="0.2">
      <c r="A130" s="14">
        <v>129</v>
      </c>
      <c r="B130" s="15" t="s">
        <v>2319</v>
      </c>
      <c r="C130" s="15" t="s">
        <v>2320</v>
      </c>
      <c r="D130" s="16" t="s">
        <v>1889</v>
      </c>
      <c r="E130" s="16">
        <v>19</v>
      </c>
      <c r="F130" s="16">
        <v>2</v>
      </c>
      <c r="G130" s="16" t="s">
        <v>2321</v>
      </c>
      <c r="H130" s="71" t="s">
        <v>2322</v>
      </c>
      <c r="I130" s="72" t="s">
        <v>2323</v>
      </c>
      <c r="J130" s="20">
        <v>2</v>
      </c>
      <c r="K130" s="20">
        <v>1</v>
      </c>
      <c r="L130" s="20" t="s">
        <v>2324</v>
      </c>
      <c r="M130" s="21">
        <v>4539</v>
      </c>
      <c r="N130" s="20" t="s">
        <v>1758</v>
      </c>
      <c r="O130" s="20" t="s">
        <v>2324</v>
      </c>
      <c r="P130" s="21">
        <v>4539</v>
      </c>
      <c r="Q130" s="20" t="s">
        <v>1758</v>
      </c>
      <c r="R130" s="20" t="s">
        <v>806</v>
      </c>
      <c r="S130" s="21">
        <v>127</v>
      </c>
      <c r="T130" s="20" t="s">
        <v>498</v>
      </c>
      <c r="U130" s="20" t="s">
        <v>806</v>
      </c>
      <c r="V130" s="21">
        <v>127</v>
      </c>
      <c r="W130" s="20" t="s">
        <v>498</v>
      </c>
      <c r="X130" s="20">
        <v>75</v>
      </c>
      <c r="Y130" s="88">
        <v>4.42</v>
      </c>
      <c r="Z130" s="88">
        <v>4.42</v>
      </c>
      <c r="AA130" s="22">
        <v>4.3600000000000003</v>
      </c>
      <c r="AB130" s="22">
        <v>4.3600000000000003</v>
      </c>
      <c r="AC130" s="23">
        <v>1</v>
      </c>
      <c r="AD130" s="23" t="s">
        <v>411</v>
      </c>
      <c r="AE130" s="23">
        <v>1</v>
      </c>
      <c r="AF130" s="25" t="s">
        <v>1134</v>
      </c>
      <c r="AG130" s="25" t="s">
        <v>359</v>
      </c>
      <c r="AH130" s="25" t="s">
        <v>360</v>
      </c>
      <c r="AI130" s="25" t="s">
        <v>475</v>
      </c>
      <c r="AJ130" s="16">
        <v>3.75</v>
      </c>
      <c r="AK130" s="16">
        <v>3.5</v>
      </c>
      <c r="AL130" s="23">
        <v>0</v>
      </c>
      <c r="AM130" s="23"/>
      <c r="AN130" s="23">
        <v>0</v>
      </c>
      <c r="AO130" s="20"/>
      <c r="AP130" s="20">
        <v>0</v>
      </c>
      <c r="AQ130" s="20">
        <v>1</v>
      </c>
      <c r="AR130" s="20">
        <v>1</v>
      </c>
      <c r="AS130" s="20">
        <v>0</v>
      </c>
      <c r="AT130" s="15" t="s">
        <v>808</v>
      </c>
      <c r="AU130" s="27">
        <v>40909</v>
      </c>
      <c r="AV130" s="47">
        <v>41501</v>
      </c>
      <c r="AW130" s="29" t="s">
        <v>809</v>
      </c>
      <c r="AX130" s="30">
        <v>1</v>
      </c>
      <c r="AY130" s="30" t="s">
        <v>2325</v>
      </c>
      <c r="AZ130" s="30">
        <v>28</v>
      </c>
      <c r="BA130" s="30" t="s">
        <v>1985</v>
      </c>
      <c r="BB130" s="33"/>
      <c r="BC130" s="33"/>
      <c r="BD130" s="32" t="s">
        <v>397</v>
      </c>
      <c r="BE130" s="32" t="s">
        <v>235</v>
      </c>
      <c r="BF130" s="29" t="s">
        <v>2326</v>
      </c>
      <c r="BG130" s="30" t="s">
        <v>2327</v>
      </c>
      <c r="BH130" s="33"/>
      <c r="BI130" s="30">
        <v>50</v>
      </c>
      <c r="BJ130" s="30">
        <v>64</v>
      </c>
      <c r="BK130" s="30">
        <v>78</v>
      </c>
      <c r="BL130" s="30" t="s">
        <v>240</v>
      </c>
      <c r="BM130" s="30">
        <v>78</v>
      </c>
      <c r="BN130" s="30">
        <v>0.95</v>
      </c>
      <c r="BO130" s="30">
        <v>1</v>
      </c>
      <c r="BP130" s="29" t="s">
        <v>2328</v>
      </c>
      <c r="BQ130" s="29" t="s">
        <v>2329</v>
      </c>
      <c r="BR130" s="30">
        <v>66</v>
      </c>
      <c r="BS130" s="30">
        <v>0.89</v>
      </c>
      <c r="BT130" s="30" t="s">
        <v>244</v>
      </c>
      <c r="BU130" s="33"/>
      <c r="BV130" s="32" t="s">
        <v>397</v>
      </c>
      <c r="BW130" s="32" t="s">
        <v>235</v>
      </c>
      <c r="BX130" s="30" t="s">
        <v>245</v>
      </c>
      <c r="BY130" s="30">
        <v>0.91</v>
      </c>
      <c r="BZ130" s="30" t="s">
        <v>2330</v>
      </c>
      <c r="CA130" s="29" t="s">
        <v>817</v>
      </c>
      <c r="CB130" s="29" t="s">
        <v>2331</v>
      </c>
      <c r="CC130" s="20">
        <v>1</v>
      </c>
      <c r="CD130" s="46" t="s">
        <v>2332</v>
      </c>
      <c r="CE130" s="37" t="s">
        <v>405</v>
      </c>
      <c r="CF130" s="38">
        <v>2012</v>
      </c>
      <c r="CG130" s="37" t="s">
        <v>406</v>
      </c>
      <c r="CH130" s="37" t="s">
        <v>269</v>
      </c>
      <c r="CI130" s="37" t="s">
        <v>267</v>
      </c>
      <c r="CJ130" s="39">
        <v>7</v>
      </c>
      <c r="CK130" s="39">
        <v>4</v>
      </c>
      <c r="CL130" s="39">
        <v>122</v>
      </c>
      <c r="CM130" s="37" t="s">
        <v>1181</v>
      </c>
      <c r="CN130" s="37" t="s">
        <v>380</v>
      </c>
      <c r="CO130" s="37" t="s">
        <v>328</v>
      </c>
      <c r="CP130" s="37" t="s">
        <v>2333</v>
      </c>
      <c r="CQ130" s="37" t="s">
        <v>382</v>
      </c>
      <c r="CR130" s="37" t="s">
        <v>382</v>
      </c>
      <c r="CS130" s="37" t="s">
        <v>461</v>
      </c>
      <c r="CT130" s="37" t="s">
        <v>462</v>
      </c>
      <c r="CU130" s="37" t="s">
        <v>281</v>
      </c>
      <c r="CV130" s="39">
        <v>1</v>
      </c>
      <c r="CW130" s="37" t="s">
        <v>282</v>
      </c>
      <c r="CX130" s="37" t="s">
        <v>411</v>
      </c>
      <c r="CY130" s="40">
        <v>28</v>
      </c>
      <c r="CZ130" s="41" t="s">
        <v>284</v>
      </c>
      <c r="DA130" s="41" t="s">
        <v>287</v>
      </c>
      <c r="DB130" s="42">
        <v>1</v>
      </c>
      <c r="DC130" s="42">
        <v>26</v>
      </c>
      <c r="DD130" s="42">
        <v>4.17</v>
      </c>
      <c r="DE130" s="41" t="s">
        <v>1994</v>
      </c>
      <c r="DF130" s="42">
        <v>0.92</v>
      </c>
      <c r="DG130" s="20">
        <v>5.1411614000000001E-2</v>
      </c>
      <c r="DH130" s="20">
        <v>5.1411614000000001E-2</v>
      </c>
      <c r="DI130" s="20"/>
      <c r="DJ130" s="20">
        <v>0.37177516273608802</v>
      </c>
      <c r="DK130" s="95">
        <v>66</v>
      </c>
      <c r="DL130" s="125" t="s">
        <v>284</v>
      </c>
      <c r="DM130" s="125" t="s">
        <v>287</v>
      </c>
      <c r="DN130" s="95">
        <v>1</v>
      </c>
      <c r="DO130" s="95">
        <v>64</v>
      </c>
      <c r="DP130" s="95">
        <v>0.02</v>
      </c>
      <c r="DQ130" s="125" t="s">
        <v>287</v>
      </c>
      <c r="DR130" s="95">
        <v>0.89</v>
      </c>
      <c r="DS130" s="90">
        <v>0.88798130099999995</v>
      </c>
      <c r="DT130" s="90">
        <v>0.88798130099999995</v>
      </c>
      <c r="DU130" s="90"/>
      <c r="DV130" s="90">
        <v>1.7674908E-2</v>
      </c>
      <c r="DW130" s="148"/>
      <c r="DX130" s="29" t="s">
        <v>2334</v>
      </c>
      <c r="DY130" s="29" t="s">
        <v>2334</v>
      </c>
      <c r="EA130" s="165">
        <v>1</v>
      </c>
      <c r="EB130" s="163">
        <f t="shared" si="6"/>
        <v>0</v>
      </c>
      <c r="EC130" s="147">
        <f t="shared" si="7"/>
        <v>1</v>
      </c>
      <c r="ED130" s="172">
        <f t="shared" si="8"/>
        <v>26</v>
      </c>
      <c r="EE130" s="172">
        <f t="shared" si="9"/>
        <v>64</v>
      </c>
    </row>
    <row r="131" spans="1:135" ht="21" customHeight="1" x14ac:dyDescent="0.2">
      <c r="A131" s="14">
        <v>130</v>
      </c>
      <c r="B131" s="29" t="s">
        <v>2319</v>
      </c>
      <c r="C131" s="29" t="s">
        <v>2320</v>
      </c>
      <c r="D131" s="43" t="s">
        <v>1889</v>
      </c>
      <c r="E131" s="43">
        <v>19</v>
      </c>
      <c r="F131" s="43">
        <v>2</v>
      </c>
      <c r="G131" s="43" t="s">
        <v>2321</v>
      </c>
      <c r="H131" s="75"/>
      <c r="I131" s="75" t="s">
        <v>2323</v>
      </c>
      <c r="J131" s="44">
        <v>2</v>
      </c>
      <c r="K131" s="44"/>
      <c r="L131" s="44" t="s">
        <v>2324</v>
      </c>
      <c r="M131" s="44"/>
      <c r="N131" s="44"/>
      <c r="O131" s="44"/>
      <c r="P131" s="44"/>
      <c r="Q131" s="44"/>
      <c r="R131" s="44"/>
      <c r="S131" s="44"/>
      <c r="T131" s="44"/>
      <c r="U131" s="44"/>
      <c r="V131" s="44"/>
      <c r="W131" s="44"/>
      <c r="X131" s="44">
        <v>75</v>
      </c>
      <c r="Y131" s="44"/>
      <c r="Z131" s="44"/>
      <c r="AA131" s="44"/>
      <c r="AB131" s="44"/>
      <c r="AC131" s="44"/>
      <c r="AD131" s="44"/>
      <c r="AE131" s="44"/>
      <c r="AF131" s="44"/>
      <c r="AG131" s="44"/>
      <c r="AH131" s="44"/>
      <c r="AI131" s="44"/>
      <c r="AJ131" s="44"/>
      <c r="AK131" s="44"/>
      <c r="AL131" s="44"/>
      <c r="AM131" s="44"/>
      <c r="AN131" s="44"/>
      <c r="AO131" s="44"/>
      <c r="AP131" s="44">
        <v>0</v>
      </c>
      <c r="AQ131" s="44">
        <v>2</v>
      </c>
      <c r="AR131" s="44">
        <v>0</v>
      </c>
      <c r="AS131" s="44">
        <v>1</v>
      </c>
      <c r="AT131" s="29"/>
      <c r="AU131" s="76"/>
      <c r="AX131" s="45"/>
      <c r="AY131" s="45"/>
      <c r="AZ131" s="45"/>
      <c r="BA131" s="45"/>
      <c r="BG131" s="45"/>
      <c r="BI131" s="45"/>
      <c r="BJ131" s="45"/>
      <c r="BK131" s="45"/>
      <c r="BL131" s="45"/>
      <c r="BM131" s="45"/>
      <c r="BN131" s="45"/>
      <c r="BO131" s="45"/>
      <c r="CC131" s="45"/>
      <c r="CE131" s="67"/>
      <c r="CF131" s="67"/>
      <c r="CG131" s="67"/>
      <c r="CH131" s="67"/>
      <c r="CI131" s="67"/>
      <c r="CJ131" s="68"/>
      <c r="CK131" s="68"/>
      <c r="CL131" s="68"/>
      <c r="CM131" s="67"/>
      <c r="CN131" s="67"/>
      <c r="CO131" s="67"/>
      <c r="CP131" s="67"/>
      <c r="CQ131" s="67"/>
      <c r="CR131" s="67"/>
      <c r="CS131" s="67"/>
      <c r="CT131" s="67"/>
      <c r="CU131" s="67"/>
      <c r="CV131" s="68"/>
      <c r="CW131" s="67"/>
      <c r="CX131" s="67"/>
      <c r="CY131" s="53"/>
      <c r="CZ131" s="53"/>
      <c r="DA131" s="64"/>
      <c r="DB131" s="64"/>
      <c r="DC131" s="64"/>
      <c r="DD131" s="64"/>
      <c r="DE131" s="64"/>
      <c r="DF131" s="64"/>
      <c r="DG131" s="44" t="s">
        <v>512</v>
      </c>
      <c r="DH131" s="44" t="s">
        <v>512</v>
      </c>
      <c r="DI131" s="44"/>
      <c r="DJ131" s="44" t="s">
        <v>512</v>
      </c>
      <c r="DK131" s="95"/>
      <c r="DL131" s="125"/>
      <c r="DM131" s="64"/>
      <c r="DN131" s="64"/>
      <c r="DO131" s="64"/>
      <c r="DP131" s="64"/>
      <c r="DQ131" s="64"/>
      <c r="DR131" s="64"/>
      <c r="DS131" s="90"/>
      <c r="DT131" s="90"/>
      <c r="DU131" s="90"/>
      <c r="DV131" s="90"/>
      <c r="DW131" s="148"/>
      <c r="DX131" s="44"/>
      <c r="DY131" s="44"/>
      <c r="EC131" s="147"/>
      <c r="ED131" s="172"/>
      <c r="EE131" s="172"/>
    </row>
    <row r="132" spans="1:135" ht="21" customHeight="1" x14ac:dyDescent="0.2">
      <c r="A132" s="14">
        <v>131</v>
      </c>
      <c r="B132" s="29" t="s">
        <v>2335</v>
      </c>
      <c r="C132" s="29" t="s">
        <v>2336</v>
      </c>
      <c r="D132" s="43" t="s">
        <v>1889</v>
      </c>
      <c r="E132" s="43">
        <v>19</v>
      </c>
      <c r="F132" s="43">
        <v>2</v>
      </c>
      <c r="G132" s="43" t="s">
        <v>2337</v>
      </c>
      <c r="H132" s="75"/>
      <c r="I132" s="75" t="s">
        <v>2338</v>
      </c>
      <c r="J132" s="44">
        <v>4</v>
      </c>
      <c r="K132" s="44"/>
      <c r="L132" s="44" t="s">
        <v>2339</v>
      </c>
      <c r="M132" s="44"/>
      <c r="N132" s="44"/>
      <c r="O132" s="44"/>
      <c r="P132" s="44"/>
      <c r="Q132" s="44"/>
      <c r="R132" s="44"/>
      <c r="S132" s="44"/>
      <c r="T132" s="44"/>
      <c r="U132" s="44"/>
      <c r="V132" s="44"/>
      <c r="W132" s="44"/>
      <c r="X132" s="44">
        <v>108</v>
      </c>
      <c r="Y132" s="44"/>
      <c r="Z132" s="44"/>
      <c r="AA132" s="44"/>
      <c r="AB132" s="44"/>
      <c r="AC132" s="44"/>
      <c r="AD132" s="44"/>
      <c r="AE132" s="44"/>
      <c r="AF132" s="44"/>
      <c r="AG132" s="44"/>
      <c r="AH132" s="44"/>
      <c r="AI132" s="44"/>
      <c r="AJ132" s="44"/>
      <c r="AK132" s="44"/>
      <c r="AL132" s="44"/>
      <c r="AM132" s="44"/>
      <c r="AN132" s="44"/>
      <c r="AO132" s="44"/>
      <c r="AP132" s="44">
        <v>0</v>
      </c>
      <c r="AQ132" s="44">
        <v>0</v>
      </c>
      <c r="AR132" s="44">
        <v>0</v>
      </c>
      <c r="AS132" s="44">
        <v>0</v>
      </c>
      <c r="AU132" s="79"/>
      <c r="AW132" s="7" t="s">
        <v>311</v>
      </c>
      <c r="AX132" s="44">
        <v>4</v>
      </c>
      <c r="AY132" s="45"/>
      <c r="AZ132" s="45"/>
      <c r="BA132" s="45"/>
      <c r="BF132" s="7"/>
      <c r="BG132" s="45"/>
      <c r="BI132" s="45"/>
      <c r="BJ132" s="45"/>
      <c r="BK132" s="45"/>
      <c r="BL132" s="45"/>
      <c r="BM132" s="45"/>
      <c r="BN132" s="45"/>
      <c r="BO132" s="45"/>
      <c r="CC132" s="45"/>
      <c r="CE132" s="67"/>
      <c r="CF132" s="67"/>
      <c r="CG132" s="67"/>
      <c r="CH132" s="67"/>
      <c r="CI132" s="67"/>
      <c r="CJ132" s="68"/>
      <c r="CK132" s="68"/>
      <c r="CL132" s="68"/>
      <c r="CM132" s="67"/>
      <c r="CN132" s="67"/>
      <c r="CO132" s="67"/>
      <c r="CP132" s="67"/>
      <c r="CQ132" s="67"/>
      <c r="CR132" s="67"/>
      <c r="CS132" s="67"/>
      <c r="CT132" s="67"/>
      <c r="CU132" s="67"/>
      <c r="CV132" s="68"/>
      <c r="CW132" s="67"/>
      <c r="CX132" s="67"/>
      <c r="CY132" s="53"/>
      <c r="CZ132" s="53"/>
      <c r="DA132" s="64"/>
      <c r="DB132" s="64"/>
      <c r="DC132" s="64"/>
      <c r="DD132" s="64"/>
      <c r="DE132" s="64"/>
      <c r="DF132" s="53"/>
      <c r="DG132" s="44" t="s">
        <v>512</v>
      </c>
      <c r="DH132" s="44" t="s">
        <v>512</v>
      </c>
      <c r="DI132" s="44"/>
      <c r="DJ132" s="44" t="s">
        <v>512</v>
      </c>
      <c r="DK132" s="95"/>
      <c r="DL132" s="125"/>
      <c r="DM132" s="64"/>
      <c r="DN132" s="64"/>
      <c r="DO132" s="64"/>
      <c r="DP132" s="64"/>
      <c r="DQ132" s="64"/>
      <c r="DR132" s="64"/>
      <c r="DS132" s="90"/>
      <c r="DT132" s="90"/>
      <c r="DU132" s="90"/>
      <c r="DV132" s="90"/>
      <c r="DW132" s="148"/>
      <c r="DX132" s="44"/>
      <c r="DY132" s="44"/>
      <c r="EC132" s="147"/>
      <c r="ED132" s="172"/>
      <c r="EE132" s="172"/>
    </row>
    <row r="133" spans="1:135" ht="21" customHeight="1" x14ac:dyDescent="0.2">
      <c r="A133" s="14">
        <v>132</v>
      </c>
      <c r="B133" s="15" t="s">
        <v>2340</v>
      </c>
      <c r="C133" s="15" t="s">
        <v>2341</v>
      </c>
      <c r="D133" s="16" t="s">
        <v>1889</v>
      </c>
      <c r="E133" s="16">
        <v>19</v>
      </c>
      <c r="F133" s="16">
        <v>3</v>
      </c>
      <c r="G133" s="16" t="s">
        <v>2342</v>
      </c>
      <c r="H133" s="71" t="s">
        <v>2343</v>
      </c>
      <c r="I133" s="72" t="s">
        <v>2344</v>
      </c>
      <c r="J133" s="20">
        <v>3</v>
      </c>
      <c r="K133" s="20">
        <v>2</v>
      </c>
      <c r="L133" s="20" t="s">
        <v>2345</v>
      </c>
      <c r="M133" s="21">
        <v>331</v>
      </c>
      <c r="N133" s="20" t="s">
        <v>2346</v>
      </c>
      <c r="O133" s="20" t="s">
        <v>2347</v>
      </c>
      <c r="P133" s="21">
        <v>2496</v>
      </c>
      <c r="Q133" s="20" t="s">
        <v>472</v>
      </c>
      <c r="R133" s="20" t="s">
        <v>2348</v>
      </c>
      <c r="S133" s="21">
        <v>309</v>
      </c>
      <c r="T133" s="20" t="s">
        <v>2349</v>
      </c>
      <c r="U133" s="20" t="s">
        <v>2350</v>
      </c>
      <c r="V133" s="21">
        <v>361</v>
      </c>
      <c r="W133" s="20" t="s">
        <v>474</v>
      </c>
      <c r="X133" s="20">
        <v>36</v>
      </c>
      <c r="Y133" s="88">
        <v>1.49</v>
      </c>
      <c r="Z133" s="22">
        <v>2.2200000000000002</v>
      </c>
      <c r="AA133" s="88">
        <v>1.77</v>
      </c>
      <c r="AB133" s="22">
        <v>3.43</v>
      </c>
      <c r="AC133" s="23">
        <v>1</v>
      </c>
      <c r="AD133" s="23" t="s">
        <v>411</v>
      </c>
      <c r="AE133" s="23">
        <v>1</v>
      </c>
      <c r="AF133" s="25" t="s">
        <v>199</v>
      </c>
      <c r="AG133" s="25" t="s">
        <v>1263</v>
      </c>
      <c r="AH133" s="25" t="s">
        <v>206</v>
      </c>
      <c r="AI133" s="25" t="s">
        <v>1738</v>
      </c>
      <c r="AJ133" s="16">
        <v>3</v>
      </c>
      <c r="AK133" s="16">
        <v>2.75</v>
      </c>
      <c r="AL133" s="23">
        <v>0</v>
      </c>
      <c r="AM133" s="23"/>
      <c r="AN133" s="23">
        <v>0</v>
      </c>
      <c r="AO133" s="20"/>
      <c r="AP133" s="20">
        <v>0</v>
      </c>
      <c r="AQ133" s="20">
        <v>3</v>
      </c>
      <c r="AR133" s="20">
        <v>1</v>
      </c>
      <c r="AS133" s="20">
        <v>0</v>
      </c>
      <c r="AT133" s="15" t="s">
        <v>2351</v>
      </c>
      <c r="AU133" s="27">
        <v>41831</v>
      </c>
      <c r="AV133" s="124">
        <v>42078</v>
      </c>
      <c r="AW133" s="29" t="s">
        <v>311</v>
      </c>
      <c r="AX133" s="30">
        <v>1</v>
      </c>
      <c r="AY133" s="30" t="s">
        <v>2352</v>
      </c>
      <c r="AZ133" s="30">
        <v>25</v>
      </c>
      <c r="BA133" s="30" t="s">
        <v>2353</v>
      </c>
      <c r="BB133" s="31"/>
      <c r="BC133" s="31"/>
      <c r="BD133" s="32" t="s">
        <v>397</v>
      </c>
      <c r="BE133" s="32" t="s">
        <v>235</v>
      </c>
      <c r="BF133" s="29" t="s">
        <v>2354</v>
      </c>
      <c r="BG133" s="30" t="s">
        <v>2355</v>
      </c>
      <c r="BH133" s="33"/>
      <c r="BI133" s="30">
        <v>26</v>
      </c>
      <c r="BJ133" s="30">
        <v>32</v>
      </c>
      <c r="BK133" s="30">
        <v>38</v>
      </c>
      <c r="BL133" s="30" t="s">
        <v>240</v>
      </c>
      <c r="BM133" s="30">
        <v>32</v>
      </c>
      <c r="BN133" s="30">
        <v>0.9</v>
      </c>
      <c r="BO133" s="30">
        <v>4</v>
      </c>
      <c r="BP133" s="29" t="s">
        <v>795</v>
      </c>
      <c r="BQ133" s="29" t="s">
        <v>2356</v>
      </c>
      <c r="BR133" s="30">
        <v>30</v>
      </c>
      <c r="BS133" s="30">
        <v>0.254</v>
      </c>
      <c r="BT133" s="30" t="s">
        <v>244</v>
      </c>
      <c r="BU133" s="33"/>
      <c r="BV133" s="32" t="s">
        <v>397</v>
      </c>
      <c r="BW133" s="32" t="s">
        <v>235</v>
      </c>
      <c r="BX133" s="30" t="s">
        <v>245</v>
      </c>
      <c r="BY133" s="30">
        <v>0.82</v>
      </c>
      <c r="BZ133" s="30" t="s">
        <v>2357</v>
      </c>
      <c r="CA133" s="15" t="s">
        <v>2358</v>
      </c>
      <c r="CB133" s="35"/>
      <c r="CC133" s="20">
        <v>1</v>
      </c>
      <c r="CD133" s="46" t="s">
        <v>2359</v>
      </c>
      <c r="CE133" s="37" t="s">
        <v>262</v>
      </c>
      <c r="CF133" s="38">
        <v>2002</v>
      </c>
      <c r="CG133" s="37" t="s">
        <v>432</v>
      </c>
      <c r="CH133" s="37" t="s">
        <v>269</v>
      </c>
      <c r="CI133" s="37" t="s">
        <v>269</v>
      </c>
      <c r="CJ133" s="39">
        <v>47</v>
      </c>
      <c r="CK133" s="39">
        <v>35</v>
      </c>
      <c r="CL133" s="39">
        <v>607</v>
      </c>
      <c r="CM133" s="37" t="s">
        <v>616</v>
      </c>
      <c r="CN133" s="37" t="s">
        <v>407</v>
      </c>
      <c r="CO133" s="37" t="s">
        <v>274</v>
      </c>
      <c r="CP133" s="37" t="s">
        <v>2360</v>
      </c>
      <c r="CQ133" s="37" t="s">
        <v>277</v>
      </c>
      <c r="CR133" s="37" t="s">
        <v>277</v>
      </c>
      <c r="CS133" s="37" t="s">
        <v>572</v>
      </c>
      <c r="CT133" s="37" t="s">
        <v>654</v>
      </c>
      <c r="CU133" s="37" t="s">
        <v>281</v>
      </c>
      <c r="CV133" s="39">
        <v>1</v>
      </c>
      <c r="CW133" s="37" t="s">
        <v>282</v>
      </c>
      <c r="CX133" s="37" t="s">
        <v>411</v>
      </c>
      <c r="CY133" s="40">
        <v>25</v>
      </c>
      <c r="CZ133" s="41" t="s">
        <v>284</v>
      </c>
      <c r="DA133" s="41" t="s">
        <v>287</v>
      </c>
      <c r="DB133" s="42">
        <v>3</v>
      </c>
      <c r="DC133" s="42">
        <v>69</v>
      </c>
      <c r="DD133" s="42">
        <v>5.15</v>
      </c>
      <c r="DE133" s="41" t="s">
        <v>336</v>
      </c>
      <c r="DF133" s="42">
        <v>5.0000000000000001E-3</v>
      </c>
      <c r="DG133" s="20">
        <v>2.8506909999999998E-3</v>
      </c>
      <c r="DH133" s="20">
        <v>2.8506909999999998E-3</v>
      </c>
      <c r="DI133" s="20"/>
      <c r="DJ133" s="20">
        <v>0.246947018765096</v>
      </c>
      <c r="DK133" s="95">
        <v>30</v>
      </c>
      <c r="DL133" s="125" t="s">
        <v>284</v>
      </c>
      <c r="DM133" s="125" t="s">
        <v>287</v>
      </c>
      <c r="DN133" s="95">
        <v>1.48</v>
      </c>
      <c r="DO133" s="95">
        <v>41.457999999999998</v>
      </c>
      <c r="DP133" s="95">
        <v>1.401</v>
      </c>
      <c r="DQ133" s="125" t="s">
        <v>287</v>
      </c>
      <c r="DR133" s="95">
        <v>0.254</v>
      </c>
      <c r="DS133" s="90">
        <v>0.25417014500000001</v>
      </c>
      <c r="DT133" s="90">
        <v>0.25417014500000001</v>
      </c>
      <c r="DU133" s="90"/>
      <c r="DV133" s="90">
        <v>0.179397898</v>
      </c>
      <c r="DW133" s="148"/>
      <c r="DX133" s="29" t="s">
        <v>2361</v>
      </c>
      <c r="DY133" s="29" t="s">
        <v>2362</v>
      </c>
      <c r="EA133" s="163">
        <f t="shared" ref="EA133:EA168" si="10">IF(DH133 &lt; 0.05,1,0)</f>
        <v>1</v>
      </c>
      <c r="EB133" s="163">
        <f t="shared" ref="EB133:EB168" si="11">IF(DT133 &lt; 0.05,1,0)</f>
        <v>0</v>
      </c>
      <c r="EC133" s="147">
        <f t="shared" ref="EC133:EC168" si="12">IF(DJ133&gt;DV133,1,0)</f>
        <v>1</v>
      </c>
      <c r="ED133" s="172">
        <f t="shared" ref="ED131:ED168" si="13">DC133</f>
        <v>69</v>
      </c>
      <c r="EE133" s="172">
        <f t="shared" ref="EE131:EE168" si="14">DO133</f>
        <v>41.457999999999998</v>
      </c>
    </row>
    <row r="134" spans="1:135" ht="21" customHeight="1" x14ac:dyDescent="0.2">
      <c r="A134" s="14">
        <v>133</v>
      </c>
      <c r="B134" s="15" t="s">
        <v>2363</v>
      </c>
      <c r="C134" s="15" t="s">
        <v>2364</v>
      </c>
      <c r="D134" s="16" t="s">
        <v>1889</v>
      </c>
      <c r="E134" s="16">
        <v>19</v>
      </c>
      <c r="F134" s="16">
        <v>2</v>
      </c>
      <c r="G134" s="16" t="s">
        <v>2365</v>
      </c>
      <c r="H134" s="71" t="s">
        <v>2366</v>
      </c>
      <c r="I134" s="72" t="s">
        <v>2367</v>
      </c>
      <c r="J134" s="20">
        <v>3</v>
      </c>
      <c r="K134" s="20">
        <v>2</v>
      </c>
      <c r="L134" s="20" t="s">
        <v>2368</v>
      </c>
      <c r="M134" s="21">
        <v>4482</v>
      </c>
      <c r="N134" s="20" t="s">
        <v>1534</v>
      </c>
      <c r="O134" s="20" t="s">
        <v>2368</v>
      </c>
      <c r="P134" s="21">
        <v>4482</v>
      </c>
      <c r="Q134" s="20" t="s">
        <v>1534</v>
      </c>
      <c r="R134" s="20" t="s">
        <v>914</v>
      </c>
      <c r="S134" s="21">
        <v>65</v>
      </c>
      <c r="T134" s="126" t="s">
        <v>915</v>
      </c>
      <c r="U134" s="20" t="s">
        <v>916</v>
      </c>
      <c r="V134" s="21">
        <v>520</v>
      </c>
      <c r="W134" s="126" t="s">
        <v>915</v>
      </c>
      <c r="X134" s="20">
        <v>191</v>
      </c>
      <c r="Y134" s="88">
        <v>4.43</v>
      </c>
      <c r="Z134" s="88">
        <v>4.43</v>
      </c>
      <c r="AA134" s="22">
        <v>1.65</v>
      </c>
      <c r="AB134" s="22">
        <v>1.65</v>
      </c>
      <c r="AC134" s="23">
        <v>2</v>
      </c>
      <c r="AD134" s="23" t="s">
        <v>198</v>
      </c>
      <c r="AE134" s="23">
        <v>1</v>
      </c>
      <c r="AF134" s="25" t="s">
        <v>199</v>
      </c>
      <c r="AG134" s="25" t="s">
        <v>359</v>
      </c>
      <c r="AH134" s="25" t="s">
        <v>206</v>
      </c>
      <c r="AI134" s="25" t="s">
        <v>309</v>
      </c>
      <c r="AJ134" s="16">
        <v>2.5</v>
      </c>
      <c r="AK134" s="16">
        <v>3.25</v>
      </c>
      <c r="AL134" s="23">
        <v>1</v>
      </c>
      <c r="AM134" s="23">
        <v>1</v>
      </c>
      <c r="AN134" s="23">
        <v>0</v>
      </c>
      <c r="AO134" s="20"/>
      <c r="AP134" s="20">
        <v>0</v>
      </c>
      <c r="AQ134" s="20">
        <v>1</v>
      </c>
      <c r="AR134" s="20">
        <v>1</v>
      </c>
      <c r="AS134" s="20">
        <v>0</v>
      </c>
      <c r="AT134" s="15" t="s">
        <v>917</v>
      </c>
      <c r="AU134" s="27">
        <v>40909</v>
      </c>
      <c r="AV134" s="47">
        <v>41230</v>
      </c>
      <c r="AW134" s="29" t="s">
        <v>725</v>
      </c>
      <c r="AX134" s="30">
        <v>2</v>
      </c>
      <c r="AY134" s="30" t="s">
        <v>2369</v>
      </c>
      <c r="AZ134" s="30">
        <v>24</v>
      </c>
      <c r="BA134" s="30" t="s">
        <v>2370</v>
      </c>
      <c r="BB134" s="33"/>
      <c r="BC134" s="33"/>
      <c r="BD134" s="32" t="s">
        <v>233</v>
      </c>
      <c r="BE134" s="32" t="s">
        <v>314</v>
      </c>
      <c r="BF134" s="29" t="s">
        <v>2371</v>
      </c>
      <c r="BG134" s="30" t="s">
        <v>2372</v>
      </c>
      <c r="BH134" s="33"/>
      <c r="BI134" s="30">
        <v>10</v>
      </c>
      <c r="BJ134" s="30">
        <v>13</v>
      </c>
      <c r="BK134" s="30">
        <v>16</v>
      </c>
      <c r="BL134" s="30" t="s">
        <v>240</v>
      </c>
      <c r="BM134" s="30">
        <v>24</v>
      </c>
      <c r="BN134" s="30">
        <v>0.99</v>
      </c>
      <c r="BO134" s="30">
        <v>1</v>
      </c>
      <c r="BP134" s="29" t="s">
        <v>721</v>
      </c>
      <c r="BQ134" s="29" t="s">
        <v>2373</v>
      </c>
      <c r="BR134" s="30">
        <v>38</v>
      </c>
      <c r="BS134" s="30">
        <v>7.0000000000000001E-3</v>
      </c>
      <c r="BT134" s="30" t="s">
        <v>244</v>
      </c>
      <c r="BU134" s="33"/>
      <c r="BV134" s="32" t="s">
        <v>233</v>
      </c>
      <c r="BW134" s="32" t="s">
        <v>314</v>
      </c>
      <c r="BX134" s="30" t="s">
        <v>456</v>
      </c>
      <c r="BY134" s="30">
        <v>0.99</v>
      </c>
      <c r="BZ134" s="30" t="s">
        <v>2355</v>
      </c>
      <c r="CA134" s="29" t="s">
        <v>921</v>
      </c>
      <c r="CB134" s="29" t="s">
        <v>924</v>
      </c>
      <c r="CC134" s="20">
        <v>1</v>
      </c>
      <c r="CD134" s="46" t="s">
        <v>2374</v>
      </c>
      <c r="CE134" s="37" t="s">
        <v>262</v>
      </c>
      <c r="CF134" s="38">
        <v>2004</v>
      </c>
      <c r="CG134" s="37" t="s">
        <v>266</v>
      </c>
      <c r="CH134" s="37" t="s">
        <v>326</v>
      </c>
      <c r="CI134" s="37" t="s">
        <v>326</v>
      </c>
      <c r="CJ134" s="39">
        <v>11</v>
      </c>
      <c r="CK134" s="39">
        <v>25</v>
      </c>
      <c r="CL134" s="39">
        <v>609</v>
      </c>
      <c r="CM134" s="37" t="s">
        <v>272</v>
      </c>
      <c r="CN134" s="37" t="s">
        <v>273</v>
      </c>
      <c r="CO134" s="37" t="s">
        <v>274</v>
      </c>
      <c r="CP134" s="125"/>
      <c r="CQ134" s="37" t="s">
        <v>274</v>
      </c>
      <c r="CR134" s="37" t="s">
        <v>274</v>
      </c>
      <c r="CS134" s="37" t="s">
        <v>278</v>
      </c>
      <c r="CT134" s="37" t="s">
        <v>462</v>
      </c>
      <c r="CU134" s="37" t="s">
        <v>281</v>
      </c>
      <c r="CV134" s="39">
        <v>1</v>
      </c>
      <c r="CW134" s="37" t="s">
        <v>282</v>
      </c>
      <c r="CX134" s="37" t="s">
        <v>198</v>
      </c>
      <c r="CY134" s="40">
        <v>24</v>
      </c>
      <c r="CZ134" s="41" t="s">
        <v>284</v>
      </c>
      <c r="DA134" s="41" t="s">
        <v>287</v>
      </c>
      <c r="DB134" s="42">
        <v>1</v>
      </c>
      <c r="DC134" s="42">
        <v>23</v>
      </c>
      <c r="DD134" s="42">
        <v>5.7</v>
      </c>
      <c r="DE134" s="39" t="s">
        <v>2375</v>
      </c>
      <c r="DF134" s="53"/>
      <c r="DG134" s="20">
        <v>2.5570455999999998E-2</v>
      </c>
      <c r="DH134" s="20">
        <v>2.5570455999999998E-2</v>
      </c>
      <c r="DI134" s="20"/>
      <c r="DJ134" s="20">
        <v>0.44565263577926201</v>
      </c>
      <c r="DK134" s="95">
        <v>38</v>
      </c>
      <c r="DL134" s="125" t="s">
        <v>284</v>
      </c>
      <c r="DM134" s="125" t="s">
        <v>287</v>
      </c>
      <c r="DN134" s="95">
        <v>1</v>
      </c>
      <c r="DO134" s="95">
        <v>37</v>
      </c>
      <c r="DP134" s="95">
        <v>8.08</v>
      </c>
      <c r="DQ134" s="125" t="s">
        <v>287</v>
      </c>
      <c r="DR134" s="95">
        <v>7.0000000000000001E-3</v>
      </c>
      <c r="DS134" s="90">
        <v>7.2425479999999997E-3</v>
      </c>
      <c r="DT134" s="90">
        <v>7.2425479999999997E-3</v>
      </c>
      <c r="DU134" s="90"/>
      <c r="DV134" s="90">
        <v>0.42336380600000001</v>
      </c>
      <c r="DW134" s="148"/>
      <c r="DX134" s="29" t="s">
        <v>2376</v>
      </c>
      <c r="DY134" s="29" t="s">
        <v>291</v>
      </c>
      <c r="EA134" s="163">
        <f t="shared" si="10"/>
        <v>1</v>
      </c>
      <c r="EB134" s="163">
        <f t="shared" si="11"/>
        <v>1</v>
      </c>
      <c r="EC134" s="147">
        <f t="shared" si="12"/>
        <v>1</v>
      </c>
      <c r="ED134" s="172">
        <f t="shared" si="13"/>
        <v>23</v>
      </c>
      <c r="EE134" s="172">
        <f t="shared" si="14"/>
        <v>37</v>
      </c>
    </row>
    <row r="135" spans="1:135" ht="21" customHeight="1" x14ac:dyDescent="0.2">
      <c r="A135" s="14">
        <v>134</v>
      </c>
      <c r="B135" s="15" t="s">
        <v>2377</v>
      </c>
      <c r="C135" s="15" t="s">
        <v>2378</v>
      </c>
      <c r="D135" s="16" t="s">
        <v>1889</v>
      </c>
      <c r="E135" s="16">
        <v>19</v>
      </c>
      <c r="F135" s="16">
        <v>4</v>
      </c>
      <c r="G135" s="16" t="s">
        <v>2379</v>
      </c>
      <c r="H135" s="71" t="s">
        <v>2380</v>
      </c>
      <c r="I135" s="72" t="s">
        <v>2381</v>
      </c>
      <c r="J135" s="20">
        <v>2</v>
      </c>
      <c r="K135" s="20">
        <v>6</v>
      </c>
      <c r="L135" s="20" t="s">
        <v>2382</v>
      </c>
      <c r="M135" s="21">
        <v>5016</v>
      </c>
      <c r="N135" s="20" t="s">
        <v>2383</v>
      </c>
      <c r="O135" s="20" t="s">
        <v>2382</v>
      </c>
      <c r="P135" s="21">
        <v>5016</v>
      </c>
      <c r="Q135" s="20" t="s">
        <v>2383</v>
      </c>
      <c r="R135" s="20" t="s">
        <v>2384</v>
      </c>
      <c r="S135" s="21">
        <v>0</v>
      </c>
      <c r="T135" s="20" t="s">
        <v>2385</v>
      </c>
      <c r="U135" s="20" t="s">
        <v>2384</v>
      </c>
      <c r="V135" s="21">
        <v>0</v>
      </c>
      <c r="W135" s="20" t="s">
        <v>2385</v>
      </c>
      <c r="X135" s="20">
        <v>22</v>
      </c>
      <c r="Y135" s="88">
        <v>2.88</v>
      </c>
      <c r="Z135" s="88">
        <v>2.88</v>
      </c>
      <c r="AA135" s="88">
        <v>2.39</v>
      </c>
      <c r="AB135" s="88">
        <v>2.39</v>
      </c>
      <c r="AC135" s="16">
        <v>2</v>
      </c>
      <c r="AD135" s="23" t="s">
        <v>411</v>
      </c>
      <c r="AE135" s="23">
        <v>1</v>
      </c>
      <c r="AF135" s="25" t="s">
        <v>199</v>
      </c>
      <c r="AG135" s="25" t="s">
        <v>308</v>
      </c>
      <c r="AH135" s="25" t="s">
        <v>360</v>
      </c>
      <c r="AI135" s="25" t="s">
        <v>309</v>
      </c>
      <c r="AJ135" s="16">
        <v>2.67</v>
      </c>
      <c r="AK135" s="16">
        <v>4</v>
      </c>
      <c r="AL135" s="23">
        <v>1</v>
      </c>
      <c r="AM135" s="23">
        <v>1</v>
      </c>
      <c r="AN135" s="23">
        <v>0</v>
      </c>
      <c r="AO135" s="20"/>
      <c r="AP135" s="20">
        <v>0</v>
      </c>
      <c r="AQ135" s="20">
        <v>1</v>
      </c>
      <c r="AR135" s="20">
        <v>1</v>
      </c>
      <c r="AS135" s="20">
        <v>0</v>
      </c>
      <c r="AT135" s="15" t="s">
        <v>2386</v>
      </c>
      <c r="AU135" s="27">
        <v>41699</v>
      </c>
      <c r="AV135" s="28">
        <v>41993</v>
      </c>
      <c r="AW135" s="29" t="s">
        <v>311</v>
      </c>
      <c r="AX135" s="30">
        <v>2</v>
      </c>
      <c r="AY135" s="30" t="s">
        <v>2387</v>
      </c>
      <c r="AZ135" s="30">
        <v>119</v>
      </c>
      <c r="BA135" s="30" t="s">
        <v>1985</v>
      </c>
      <c r="BB135" s="33"/>
      <c r="BC135" s="33"/>
      <c r="BD135" s="29" t="s">
        <v>2388</v>
      </c>
      <c r="BE135" s="32" t="s">
        <v>1013</v>
      </c>
      <c r="BF135" s="29" t="s">
        <v>2389</v>
      </c>
      <c r="BG135" s="30" t="s">
        <v>2387</v>
      </c>
      <c r="BH135" s="33"/>
      <c r="BI135" s="30">
        <v>175</v>
      </c>
      <c r="BJ135" s="30">
        <v>234</v>
      </c>
      <c r="BK135" s="30">
        <v>289</v>
      </c>
      <c r="BL135" s="30" t="s">
        <v>240</v>
      </c>
      <c r="BM135" s="30">
        <v>175</v>
      </c>
      <c r="BN135" s="30">
        <v>0.8</v>
      </c>
      <c r="BO135" s="30">
        <v>1</v>
      </c>
      <c r="BP135" s="29" t="s">
        <v>1742</v>
      </c>
      <c r="BQ135" s="29" t="s">
        <v>2390</v>
      </c>
      <c r="BR135" s="30">
        <v>238</v>
      </c>
      <c r="BS135" s="30">
        <v>1E-3</v>
      </c>
      <c r="BT135" s="30" t="s">
        <v>244</v>
      </c>
      <c r="BU135" s="30">
        <v>2</v>
      </c>
      <c r="BV135" s="32" t="s">
        <v>2388</v>
      </c>
      <c r="BW135" s="32" t="s">
        <v>1013</v>
      </c>
      <c r="BX135" s="30" t="s">
        <v>456</v>
      </c>
      <c r="BY135" s="30">
        <v>0.9</v>
      </c>
      <c r="BZ135" s="30" t="s">
        <v>2390</v>
      </c>
      <c r="CA135" s="29" t="s">
        <v>2391</v>
      </c>
      <c r="CB135" s="35"/>
      <c r="CC135" s="20">
        <v>1</v>
      </c>
      <c r="CD135" s="46" t="s">
        <v>2392</v>
      </c>
      <c r="CE135" s="37" t="s">
        <v>405</v>
      </c>
      <c r="CF135" s="38">
        <v>2013</v>
      </c>
      <c r="CG135" s="37" t="s">
        <v>488</v>
      </c>
      <c r="CH135" s="37" t="s">
        <v>326</v>
      </c>
      <c r="CI135" s="37" t="s">
        <v>326</v>
      </c>
      <c r="CJ135" s="39">
        <v>0</v>
      </c>
      <c r="CK135" s="39">
        <v>0</v>
      </c>
      <c r="CL135" s="39">
        <v>0</v>
      </c>
      <c r="CM135" s="37" t="s">
        <v>272</v>
      </c>
      <c r="CN135" s="37" t="s">
        <v>407</v>
      </c>
      <c r="CO135" s="37" t="s">
        <v>328</v>
      </c>
      <c r="CP135" s="37" t="s">
        <v>2393</v>
      </c>
      <c r="CQ135" s="37" t="s">
        <v>328</v>
      </c>
      <c r="CR135" s="37" t="s">
        <v>330</v>
      </c>
      <c r="CS135" s="37" t="s">
        <v>572</v>
      </c>
      <c r="CT135" s="37" t="s">
        <v>654</v>
      </c>
      <c r="CU135" s="37" t="s">
        <v>281</v>
      </c>
      <c r="CV135" s="39">
        <v>1</v>
      </c>
      <c r="CW135" s="37" t="s">
        <v>282</v>
      </c>
      <c r="CX135" s="37" t="s">
        <v>2394</v>
      </c>
      <c r="CY135" s="40">
        <v>119</v>
      </c>
      <c r="CZ135" s="133" t="s">
        <v>464</v>
      </c>
      <c r="DA135" s="133" t="s">
        <v>287</v>
      </c>
      <c r="DB135" s="134">
        <v>1</v>
      </c>
      <c r="DC135" s="134">
        <v>115</v>
      </c>
      <c r="DD135" s="133">
        <v>2.3029999999999999</v>
      </c>
      <c r="DE135" s="133" t="s">
        <v>1994</v>
      </c>
      <c r="DF135" s="152">
        <v>2.3E-2</v>
      </c>
      <c r="DG135" s="148" t="s">
        <v>512</v>
      </c>
      <c r="DH135" s="148">
        <v>2.3E-2</v>
      </c>
      <c r="DI135" s="20"/>
      <c r="DJ135" s="20">
        <v>0.20996854994299799</v>
      </c>
      <c r="DK135" s="95">
        <v>238</v>
      </c>
      <c r="DL135" s="149" t="s">
        <v>464</v>
      </c>
      <c r="DM135" s="149" t="s">
        <v>287</v>
      </c>
      <c r="DN135" s="149">
        <v>1</v>
      </c>
      <c r="DO135" s="149">
        <v>234</v>
      </c>
      <c r="DP135" s="152">
        <v>8.8360000000000003</v>
      </c>
      <c r="DQ135" s="149" t="s">
        <v>287</v>
      </c>
      <c r="DR135" s="152">
        <v>9.9999999999999995E-7</v>
      </c>
      <c r="DS135" s="154">
        <v>2.4100000000000002E-16</v>
      </c>
      <c r="DT135" s="154">
        <v>2.4100000000000002E-16</v>
      </c>
      <c r="DU135" s="90"/>
      <c r="DV135" s="90">
        <v>0.50017996300000001</v>
      </c>
      <c r="DW135" s="148"/>
      <c r="DX135" s="29" t="s">
        <v>2388</v>
      </c>
      <c r="DY135" s="29" t="s">
        <v>2395</v>
      </c>
      <c r="EA135" s="163">
        <f t="shared" si="10"/>
        <v>1</v>
      </c>
      <c r="EB135" s="163">
        <f t="shared" si="11"/>
        <v>1</v>
      </c>
      <c r="EC135" s="147">
        <f t="shared" si="12"/>
        <v>0</v>
      </c>
      <c r="ED135" s="172">
        <f t="shared" si="13"/>
        <v>115</v>
      </c>
      <c r="EE135" s="172">
        <f t="shared" si="14"/>
        <v>234</v>
      </c>
    </row>
    <row r="136" spans="1:135" ht="21" customHeight="1" x14ac:dyDescent="0.2">
      <c r="A136" s="14">
        <v>135</v>
      </c>
      <c r="B136" s="15" t="s">
        <v>2396</v>
      </c>
      <c r="C136" s="15" t="s">
        <v>2397</v>
      </c>
      <c r="D136" s="16" t="s">
        <v>1889</v>
      </c>
      <c r="E136" s="16">
        <v>19</v>
      </c>
      <c r="F136" s="16">
        <v>3</v>
      </c>
      <c r="G136" s="16" t="s">
        <v>2398</v>
      </c>
      <c r="H136" s="71" t="s">
        <v>2399</v>
      </c>
      <c r="I136" s="72" t="s">
        <v>2400</v>
      </c>
      <c r="J136" s="20">
        <v>2</v>
      </c>
      <c r="K136" s="20">
        <v>1</v>
      </c>
      <c r="L136" s="20" t="s">
        <v>2401</v>
      </c>
      <c r="M136" s="44">
        <v>800</v>
      </c>
      <c r="N136" s="20" t="s">
        <v>498</v>
      </c>
      <c r="O136" s="20" t="s">
        <v>2402</v>
      </c>
      <c r="P136" s="44">
        <v>16030</v>
      </c>
      <c r="Q136" s="20" t="s">
        <v>498</v>
      </c>
      <c r="R136" s="20" t="s">
        <v>2403</v>
      </c>
      <c r="S136" s="44">
        <v>1875</v>
      </c>
      <c r="T136" s="126" t="s">
        <v>2404</v>
      </c>
      <c r="U136" s="20" t="s">
        <v>2403</v>
      </c>
      <c r="V136" s="44">
        <v>1875</v>
      </c>
      <c r="W136" s="126" t="s">
        <v>2404</v>
      </c>
      <c r="X136" s="20">
        <v>65</v>
      </c>
      <c r="Y136" s="22">
        <v>4.3600000000000003</v>
      </c>
      <c r="Z136" s="22">
        <v>4.3600000000000003</v>
      </c>
      <c r="AA136" s="88">
        <v>3.81</v>
      </c>
      <c r="AB136" s="88">
        <v>3.81</v>
      </c>
      <c r="AC136" s="23">
        <v>1</v>
      </c>
      <c r="AD136" s="23" t="s">
        <v>411</v>
      </c>
      <c r="AE136" s="23">
        <v>1</v>
      </c>
      <c r="AF136" s="25" t="s">
        <v>199</v>
      </c>
      <c r="AG136" s="25" t="s">
        <v>203</v>
      </c>
      <c r="AH136" s="25" t="s">
        <v>360</v>
      </c>
      <c r="AI136" s="25" t="s">
        <v>309</v>
      </c>
      <c r="AJ136" s="16">
        <v>3.25</v>
      </c>
      <c r="AK136" s="16">
        <v>4.5</v>
      </c>
      <c r="AL136" s="23">
        <v>0</v>
      </c>
      <c r="AM136" s="23"/>
      <c r="AN136" s="23">
        <v>0</v>
      </c>
      <c r="AO136" s="20"/>
      <c r="AP136" s="20">
        <v>0</v>
      </c>
      <c r="AQ136" s="20">
        <v>1</v>
      </c>
      <c r="AR136" s="20">
        <v>1</v>
      </c>
      <c r="AS136" s="20">
        <v>0</v>
      </c>
      <c r="AT136" s="15" t="s">
        <v>477</v>
      </c>
      <c r="AU136" s="27">
        <v>41227</v>
      </c>
      <c r="AV136" s="28">
        <v>42012</v>
      </c>
      <c r="AW136" s="29" t="s">
        <v>311</v>
      </c>
      <c r="AX136" s="30">
        <v>1</v>
      </c>
      <c r="AY136" s="30" t="s">
        <v>2405</v>
      </c>
      <c r="AZ136" s="30">
        <v>564</v>
      </c>
      <c r="BA136" s="30" t="s">
        <v>2406</v>
      </c>
      <c r="BB136" s="33"/>
      <c r="BC136" s="33"/>
      <c r="BD136" s="32" t="s">
        <v>797</v>
      </c>
      <c r="BE136" s="32" t="s">
        <v>314</v>
      </c>
      <c r="BF136" s="29" t="s">
        <v>2407</v>
      </c>
      <c r="BG136" s="30" t="s">
        <v>2408</v>
      </c>
      <c r="BH136" s="33"/>
      <c r="BI136" s="30">
        <v>1644</v>
      </c>
      <c r="BJ136" s="30">
        <v>2203</v>
      </c>
      <c r="BK136" s="30">
        <v>2722</v>
      </c>
      <c r="BL136" s="30" t="s">
        <v>240</v>
      </c>
      <c r="BM136" s="30">
        <v>2722</v>
      </c>
      <c r="BN136" s="30">
        <v>0.95</v>
      </c>
      <c r="BO136" s="30">
        <v>1</v>
      </c>
      <c r="BP136" s="29" t="s">
        <v>2409</v>
      </c>
      <c r="BQ136" s="29" t="s">
        <v>2410</v>
      </c>
      <c r="BR136" s="30">
        <v>3597</v>
      </c>
      <c r="BS136" s="135">
        <v>0</v>
      </c>
      <c r="BT136" s="30" t="s">
        <v>244</v>
      </c>
      <c r="BU136" s="30">
        <v>2</v>
      </c>
      <c r="BV136" s="32" t="s">
        <v>797</v>
      </c>
      <c r="BW136" s="32" t="s">
        <v>314</v>
      </c>
      <c r="BX136" s="30" t="s">
        <v>245</v>
      </c>
      <c r="BY136" s="30">
        <v>0.99</v>
      </c>
      <c r="BZ136" s="30" t="s">
        <v>2411</v>
      </c>
      <c r="CA136" s="29" t="s">
        <v>252</v>
      </c>
      <c r="CB136" s="15" t="s">
        <v>2412</v>
      </c>
      <c r="CC136" s="20">
        <v>1</v>
      </c>
      <c r="CD136" s="46" t="s">
        <v>2413</v>
      </c>
      <c r="CE136" s="37" t="s">
        <v>262</v>
      </c>
      <c r="CF136" s="38">
        <v>2008</v>
      </c>
      <c r="CG136" s="37" t="s">
        <v>325</v>
      </c>
      <c r="CH136" s="37" t="s">
        <v>433</v>
      </c>
      <c r="CI136" s="37" t="s">
        <v>326</v>
      </c>
      <c r="CJ136" s="39">
        <v>13</v>
      </c>
      <c r="CK136" s="39">
        <v>5</v>
      </c>
      <c r="CL136" s="39">
        <v>1875</v>
      </c>
      <c r="CM136" s="37" t="s">
        <v>272</v>
      </c>
      <c r="CN136" s="37" t="s">
        <v>1606</v>
      </c>
      <c r="CO136" s="37" t="s">
        <v>328</v>
      </c>
      <c r="CP136" s="37" t="s">
        <v>2414</v>
      </c>
      <c r="CQ136" s="37" t="s">
        <v>277</v>
      </c>
      <c r="CR136" s="37" t="s">
        <v>277</v>
      </c>
      <c r="CS136" s="37" t="s">
        <v>681</v>
      </c>
      <c r="CT136" s="37" t="s">
        <v>334</v>
      </c>
      <c r="CU136" s="37" t="s">
        <v>281</v>
      </c>
      <c r="CV136" s="39">
        <v>1</v>
      </c>
      <c r="CW136" s="37" t="s">
        <v>282</v>
      </c>
      <c r="CX136" s="37" t="s">
        <v>411</v>
      </c>
      <c r="CY136" s="40">
        <v>684</v>
      </c>
      <c r="CZ136" s="41" t="s">
        <v>464</v>
      </c>
      <c r="DA136" s="41" t="s">
        <v>287</v>
      </c>
      <c r="DB136" s="42">
        <v>1</v>
      </c>
      <c r="DC136" s="42">
        <v>562</v>
      </c>
      <c r="DD136" s="42">
        <v>-0.11</v>
      </c>
      <c r="DE136" s="41" t="s">
        <v>1994</v>
      </c>
      <c r="DF136" s="42">
        <v>0.18</v>
      </c>
      <c r="DG136" s="20">
        <v>0.91244864299999995</v>
      </c>
      <c r="DH136" s="20">
        <v>0.91244864299999995</v>
      </c>
      <c r="DI136" s="20"/>
      <c r="DJ136" s="20">
        <v>4.6400199965812303E-3</v>
      </c>
      <c r="DK136" s="95">
        <v>3597</v>
      </c>
      <c r="DL136" s="125" t="s">
        <v>464</v>
      </c>
      <c r="DM136" s="125" t="s">
        <v>287</v>
      </c>
      <c r="DN136" s="125">
        <v>1</v>
      </c>
      <c r="DO136" s="125">
        <v>3511.1</v>
      </c>
      <c r="DP136" s="125">
        <v>-6.31</v>
      </c>
      <c r="DQ136" s="125" t="s">
        <v>287</v>
      </c>
      <c r="DR136" s="136">
        <v>0</v>
      </c>
      <c r="DS136" s="104">
        <v>3.14E-10</v>
      </c>
      <c r="DT136" s="104">
        <v>3.14E-10</v>
      </c>
      <c r="DU136" s="90"/>
      <c r="DV136" s="90">
        <v>0.105891025</v>
      </c>
      <c r="DW136" s="148"/>
      <c r="DX136" s="29" t="s">
        <v>1172</v>
      </c>
      <c r="DY136" s="29" t="s">
        <v>2415</v>
      </c>
      <c r="EA136" s="163">
        <f t="shared" si="10"/>
        <v>0</v>
      </c>
      <c r="EB136" s="163">
        <f t="shared" si="11"/>
        <v>1</v>
      </c>
      <c r="EC136" s="147">
        <f t="shared" si="12"/>
        <v>0</v>
      </c>
      <c r="ED136" s="172">
        <f t="shared" si="13"/>
        <v>562</v>
      </c>
      <c r="EE136" s="172">
        <f t="shared" si="14"/>
        <v>3511.1</v>
      </c>
    </row>
    <row r="137" spans="1:135" ht="21" customHeight="1" x14ac:dyDescent="0.2">
      <c r="A137" s="14">
        <v>136</v>
      </c>
      <c r="B137" s="15" t="s">
        <v>2416</v>
      </c>
      <c r="C137" s="15" t="s">
        <v>2417</v>
      </c>
      <c r="D137" s="16" t="s">
        <v>1889</v>
      </c>
      <c r="E137" s="16">
        <v>19</v>
      </c>
      <c r="F137" s="16">
        <v>1</v>
      </c>
      <c r="G137" s="16" t="s">
        <v>2418</v>
      </c>
      <c r="H137" s="71" t="s">
        <v>2419</v>
      </c>
      <c r="I137" s="72" t="s">
        <v>2420</v>
      </c>
      <c r="J137" s="20">
        <v>2</v>
      </c>
      <c r="K137" s="20">
        <v>3</v>
      </c>
      <c r="L137" s="20" t="s">
        <v>2421</v>
      </c>
      <c r="M137" s="21">
        <v>19845</v>
      </c>
      <c r="N137" s="20" t="s">
        <v>2422</v>
      </c>
      <c r="O137" s="20" t="s">
        <v>2421</v>
      </c>
      <c r="P137" s="21">
        <v>19845</v>
      </c>
      <c r="Q137" s="20" t="s">
        <v>2422</v>
      </c>
      <c r="R137" s="20" t="s">
        <v>2423</v>
      </c>
      <c r="S137" s="21">
        <v>0</v>
      </c>
      <c r="T137" s="126" t="s">
        <v>1052</v>
      </c>
      <c r="U137" s="20" t="s">
        <v>2424</v>
      </c>
      <c r="V137" s="21">
        <v>2052</v>
      </c>
      <c r="W137" s="126" t="s">
        <v>1052</v>
      </c>
      <c r="X137" s="20">
        <v>341</v>
      </c>
      <c r="Y137" s="88">
        <v>3.64</v>
      </c>
      <c r="Z137" s="88">
        <v>3.64</v>
      </c>
      <c r="AA137" s="22">
        <v>2.61</v>
      </c>
      <c r="AB137" s="22">
        <v>2.61</v>
      </c>
      <c r="AC137" s="23">
        <v>2</v>
      </c>
      <c r="AD137" s="23" t="s">
        <v>411</v>
      </c>
      <c r="AE137" s="23">
        <v>1</v>
      </c>
      <c r="AF137" s="25" t="s">
        <v>199</v>
      </c>
      <c r="AG137" s="25" t="s">
        <v>359</v>
      </c>
      <c r="AH137" s="25" t="s">
        <v>393</v>
      </c>
      <c r="AI137" s="25" t="s">
        <v>606</v>
      </c>
      <c r="AJ137" s="16">
        <v>3.4</v>
      </c>
      <c r="AK137" s="16">
        <v>3.8</v>
      </c>
      <c r="AL137" s="23">
        <v>1</v>
      </c>
      <c r="AM137" s="23">
        <v>1</v>
      </c>
      <c r="AN137" s="23">
        <v>0</v>
      </c>
      <c r="AO137" s="20"/>
      <c r="AP137" s="20">
        <v>0</v>
      </c>
      <c r="AQ137" s="20">
        <v>1</v>
      </c>
      <c r="AR137" s="20">
        <v>1</v>
      </c>
      <c r="AS137" s="20">
        <v>0</v>
      </c>
      <c r="AT137" s="15" t="s">
        <v>2425</v>
      </c>
      <c r="AU137" s="27">
        <v>40909</v>
      </c>
      <c r="AV137" s="47">
        <v>41320</v>
      </c>
      <c r="AW137" s="29" t="s">
        <v>2426</v>
      </c>
      <c r="AX137" s="30">
        <v>1</v>
      </c>
      <c r="AY137" s="30" t="s">
        <v>2427</v>
      </c>
      <c r="AZ137" s="30">
        <v>30</v>
      </c>
      <c r="BA137" s="30" t="s">
        <v>527</v>
      </c>
      <c r="BB137" s="33"/>
      <c r="BC137" s="33"/>
      <c r="BD137" s="32" t="s">
        <v>1172</v>
      </c>
      <c r="BE137" s="32" t="s">
        <v>314</v>
      </c>
      <c r="BF137" s="29" t="s">
        <v>2428</v>
      </c>
      <c r="BG137" s="30" t="s">
        <v>2429</v>
      </c>
      <c r="BH137" s="33"/>
      <c r="BI137" s="30">
        <v>44</v>
      </c>
      <c r="BJ137" s="30">
        <v>58</v>
      </c>
      <c r="BK137" s="30">
        <v>70</v>
      </c>
      <c r="BL137" s="30" t="s">
        <v>240</v>
      </c>
      <c r="BM137" s="30">
        <v>58</v>
      </c>
      <c r="BN137" s="30">
        <v>0.9</v>
      </c>
      <c r="BO137" s="30">
        <v>2</v>
      </c>
      <c r="BP137" s="29" t="s">
        <v>2430</v>
      </c>
      <c r="BQ137" s="29" t="s">
        <v>2431</v>
      </c>
      <c r="BR137" s="30">
        <v>58</v>
      </c>
      <c r="BS137" s="30">
        <v>0.44</v>
      </c>
      <c r="BT137" s="30" t="s">
        <v>244</v>
      </c>
      <c r="BU137" s="33"/>
      <c r="BV137" s="32" t="s">
        <v>1172</v>
      </c>
      <c r="BW137" s="32" t="s">
        <v>314</v>
      </c>
      <c r="BX137" s="30" t="s">
        <v>245</v>
      </c>
      <c r="BY137" s="30">
        <v>0.91</v>
      </c>
      <c r="BZ137" s="30" t="s">
        <v>2432</v>
      </c>
      <c r="CA137" s="29" t="s">
        <v>2430</v>
      </c>
      <c r="CB137" s="15" t="s">
        <v>2433</v>
      </c>
      <c r="CC137" s="20">
        <v>1</v>
      </c>
      <c r="CD137" s="46" t="s">
        <v>2434</v>
      </c>
      <c r="CE137" s="37" t="s">
        <v>262</v>
      </c>
      <c r="CF137" s="38">
        <v>1996</v>
      </c>
      <c r="CG137" s="37" t="s">
        <v>379</v>
      </c>
      <c r="CH137" s="37" t="s">
        <v>269</v>
      </c>
      <c r="CI137" s="37" t="s">
        <v>269</v>
      </c>
      <c r="CJ137" s="39">
        <v>44</v>
      </c>
      <c r="CK137" s="39">
        <v>33</v>
      </c>
      <c r="CL137" s="21">
        <v>2052</v>
      </c>
      <c r="CM137" s="37" t="s">
        <v>863</v>
      </c>
      <c r="CN137" s="37" t="s">
        <v>273</v>
      </c>
      <c r="CO137" s="37" t="s">
        <v>330</v>
      </c>
      <c r="CP137" s="173" t="s">
        <v>2435</v>
      </c>
      <c r="CQ137" s="174"/>
      <c r="CR137" s="37" t="s">
        <v>382</v>
      </c>
      <c r="CS137" s="37" t="s">
        <v>461</v>
      </c>
      <c r="CT137" s="37" t="s">
        <v>462</v>
      </c>
      <c r="CU137" s="37" t="s">
        <v>281</v>
      </c>
      <c r="CV137" s="39">
        <v>1</v>
      </c>
      <c r="CW137" s="37" t="s">
        <v>282</v>
      </c>
      <c r="CX137" s="37" t="s">
        <v>411</v>
      </c>
      <c r="CY137" s="40">
        <v>30</v>
      </c>
      <c r="CZ137" s="41" t="s">
        <v>464</v>
      </c>
      <c r="DA137" s="41" t="s">
        <v>287</v>
      </c>
      <c r="DB137" s="42">
        <v>1</v>
      </c>
      <c r="DC137" s="42">
        <v>28</v>
      </c>
      <c r="DD137" s="42">
        <v>3.04</v>
      </c>
      <c r="DE137" s="41" t="s">
        <v>336</v>
      </c>
      <c r="DF137" s="42">
        <v>0.01</v>
      </c>
      <c r="DG137" s="20">
        <v>5.0869039999999997E-3</v>
      </c>
      <c r="DH137" s="20">
        <v>5.0869039999999997E-3</v>
      </c>
      <c r="DI137" s="20"/>
      <c r="DJ137" s="20">
        <v>0.49814917799804398</v>
      </c>
      <c r="DK137" s="95">
        <v>58</v>
      </c>
      <c r="DL137" s="125" t="s">
        <v>464</v>
      </c>
      <c r="DM137" s="125" t="s">
        <v>287</v>
      </c>
      <c r="DN137" s="95">
        <v>1</v>
      </c>
      <c r="DO137" s="95">
        <v>56</v>
      </c>
      <c r="DP137" s="95">
        <v>-0.77</v>
      </c>
      <c r="DQ137" s="125" t="s">
        <v>287</v>
      </c>
      <c r="DR137" s="95">
        <v>0.44</v>
      </c>
      <c r="DS137" s="90">
        <v>0.44453603600000002</v>
      </c>
      <c r="DT137" s="90">
        <v>0.44453603600000002</v>
      </c>
      <c r="DU137" s="90"/>
      <c r="DV137" s="90">
        <v>0.102355162</v>
      </c>
      <c r="DW137" s="148"/>
      <c r="DX137" s="29" t="s">
        <v>1172</v>
      </c>
      <c r="DY137" s="29" t="s">
        <v>797</v>
      </c>
      <c r="EA137" s="163">
        <f t="shared" si="10"/>
        <v>1</v>
      </c>
      <c r="EB137" s="163">
        <f t="shared" si="11"/>
        <v>0</v>
      </c>
      <c r="EC137" s="147">
        <f t="shared" si="12"/>
        <v>1</v>
      </c>
      <c r="ED137" s="172">
        <f t="shared" si="13"/>
        <v>28</v>
      </c>
      <c r="EE137" s="172">
        <f t="shared" si="14"/>
        <v>56</v>
      </c>
    </row>
    <row r="138" spans="1:135" ht="21" customHeight="1" x14ac:dyDescent="0.2">
      <c r="A138" s="14">
        <v>137</v>
      </c>
      <c r="B138" s="29" t="s">
        <v>2436</v>
      </c>
      <c r="C138" s="29" t="s">
        <v>2437</v>
      </c>
      <c r="D138" s="43" t="s">
        <v>1889</v>
      </c>
      <c r="E138" s="43">
        <v>19</v>
      </c>
      <c r="F138" s="43">
        <v>2</v>
      </c>
      <c r="G138" s="43" t="s">
        <v>2438</v>
      </c>
      <c r="H138" s="75"/>
      <c r="I138" s="75" t="s">
        <v>2439</v>
      </c>
      <c r="J138" s="44">
        <v>3</v>
      </c>
      <c r="K138" s="44"/>
      <c r="L138" s="44" t="s">
        <v>2440</v>
      </c>
      <c r="M138" s="44"/>
      <c r="N138" s="44"/>
      <c r="O138" s="44"/>
      <c r="P138" s="44"/>
      <c r="Q138" s="44"/>
      <c r="R138" s="44"/>
      <c r="S138" s="44"/>
      <c r="T138" s="44"/>
      <c r="U138" s="44"/>
      <c r="V138" s="44"/>
      <c r="W138" s="44"/>
      <c r="X138" s="44">
        <v>105</v>
      </c>
      <c r="Y138" s="44"/>
      <c r="Z138" s="44"/>
      <c r="AA138" s="44"/>
      <c r="AB138" s="44"/>
      <c r="AC138" s="44"/>
      <c r="AD138" s="44"/>
      <c r="AE138" s="44"/>
      <c r="AF138" s="44"/>
      <c r="AG138" s="44"/>
      <c r="AH138" s="44"/>
      <c r="AI138" s="44"/>
      <c r="AJ138" s="44"/>
      <c r="AK138" s="44"/>
      <c r="AL138" s="44"/>
      <c r="AM138" s="44"/>
      <c r="AN138" s="44"/>
      <c r="AO138" s="44"/>
      <c r="AP138" s="44">
        <v>1</v>
      </c>
      <c r="AQ138" s="44">
        <v>0</v>
      </c>
      <c r="AR138" s="44">
        <v>0</v>
      </c>
      <c r="AS138" s="44">
        <v>0</v>
      </c>
      <c r="AU138" s="79"/>
      <c r="AW138" s="7" t="s">
        <v>311</v>
      </c>
      <c r="AX138" s="44">
        <v>1</v>
      </c>
      <c r="AY138" s="44" t="s">
        <v>281</v>
      </c>
      <c r="AZ138" s="44">
        <v>26867</v>
      </c>
      <c r="BA138" s="44" t="s">
        <v>281</v>
      </c>
      <c r="BD138" s="7" t="s">
        <v>2441</v>
      </c>
      <c r="BE138" s="7" t="s">
        <v>2442</v>
      </c>
      <c r="BF138" s="7" t="s">
        <v>2443</v>
      </c>
      <c r="BG138" s="44" t="s">
        <v>2444</v>
      </c>
      <c r="BI138" s="45"/>
      <c r="BJ138" s="45"/>
      <c r="BK138" s="45"/>
      <c r="BL138" s="45"/>
      <c r="BM138" s="45"/>
      <c r="BN138" s="45"/>
      <c r="BO138" s="45"/>
      <c r="CC138" s="45"/>
      <c r="CE138" s="67"/>
      <c r="CF138" s="67"/>
      <c r="CG138" s="67"/>
      <c r="CH138" s="67"/>
      <c r="CI138" s="67"/>
      <c r="CJ138" s="68"/>
      <c r="CK138" s="68"/>
      <c r="CL138" s="68"/>
      <c r="CM138" s="67"/>
      <c r="CN138" s="67"/>
      <c r="CO138" s="67"/>
      <c r="CP138" s="67"/>
      <c r="CQ138" s="67"/>
      <c r="CR138" s="67"/>
      <c r="CS138" s="67"/>
      <c r="CT138" s="67"/>
      <c r="CU138" s="67"/>
      <c r="CV138" s="68"/>
      <c r="CW138" s="67"/>
      <c r="CX138" s="67"/>
      <c r="CY138" s="14">
        <v>26867</v>
      </c>
      <c r="CZ138" s="53"/>
      <c r="DA138" s="64"/>
      <c r="DB138" s="64"/>
      <c r="DC138" s="64"/>
      <c r="DD138" s="64"/>
      <c r="DE138" s="64"/>
      <c r="DF138" s="64"/>
      <c r="DG138" s="44" t="s">
        <v>512</v>
      </c>
      <c r="DH138" s="44" t="s">
        <v>512</v>
      </c>
      <c r="DI138" s="44"/>
      <c r="DJ138" s="44" t="s">
        <v>512</v>
      </c>
      <c r="DK138" s="95"/>
      <c r="DL138" s="125"/>
      <c r="DM138" s="64"/>
      <c r="DN138" s="64"/>
      <c r="DO138" s="64"/>
      <c r="DP138" s="64"/>
      <c r="DQ138" s="64"/>
      <c r="DR138" s="64"/>
      <c r="DS138" s="90"/>
      <c r="DT138" s="90"/>
      <c r="DU138" s="90"/>
      <c r="DV138" s="90"/>
      <c r="DW138" s="148"/>
      <c r="DX138" s="44"/>
      <c r="DY138" s="44"/>
      <c r="EC138" s="147"/>
      <c r="ED138" s="172"/>
      <c r="EE138" s="172"/>
    </row>
    <row r="139" spans="1:135" ht="21" customHeight="1" x14ac:dyDescent="0.2">
      <c r="A139" s="14">
        <v>138</v>
      </c>
      <c r="B139" s="120" t="s">
        <v>2445</v>
      </c>
      <c r="C139" s="120" t="s">
        <v>2446</v>
      </c>
      <c r="D139" s="43" t="s">
        <v>1889</v>
      </c>
      <c r="E139" s="43">
        <v>19</v>
      </c>
      <c r="F139" s="43">
        <v>4</v>
      </c>
      <c r="G139" s="43" t="s">
        <v>2447</v>
      </c>
      <c r="H139" s="75"/>
      <c r="I139" s="75" t="s">
        <v>2448</v>
      </c>
      <c r="J139" s="44">
        <v>2</v>
      </c>
      <c r="K139" s="44"/>
      <c r="L139" s="44" t="s">
        <v>2449</v>
      </c>
      <c r="M139" s="44"/>
      <c r="N139" s="44"/>
      <c r="O139" s="44"/>
      <c r="P139" s="44"/>
      <c r="Q139" s="44"/>
      <c r="R139" s="44"/>
      <c r="S139" s="44"/>
      <c r="T139" s="44"/>
      <c r="U139" s="44"/>
      <c r="V139" s="44"/>
      <c r="W139" s="44"/>
      <c r="X139" s="44">
        <v>65</v>
      </c>
      <c r="Y139" s="44"/>
      <c r="Z139" s="44"/>
      <c r="AA139" s="44"/>
      <c r="AB139" s="44"/>
      <c r="AC139" s="44"/>
      <c r="AD139" s="44"/>
      <c r="AE139" s="44"/>
      <c r="AF139" s="44"/>
      <c r="AG139" s="44"/>
      <c r="AH139" s="44"/>
      <c r="AI139" s="44"/>
      <c r="AJ139" s="44"/>
      <c r="AK139" s="44"/>
      <c r="AL139" s="44"/>
      <c r="AM139" s="44"/>
      <c r="AN139" s="44"/>
      <c r="AO139" s="44"/>
      <c r="AP139" s="44">
        <v>1</v>
      </c>
      <c r="AQ139" s="44">
        <v>0</v>
      </c>
      <c r="AR139" s="44">
        <v>0</v>
      </c>
      <c r="AS139" s="44">
        <v>0</v>
      </c>
      <c r="AU139" s="79"/>
      <c r="AW139" s="7" t="s">
        <v>311</v>
      </c>
      <c r="AX139" s="44">
        <v>2</v>
      </c>
      <c r="AY139" s="44" t="s">
        <v>2450</v>
      </c>
      <c r="AZ139" s="44">
        <v>90</v>
      </c>
      <c r="BA139" s="44" t="s">
        <v>2451</v>
      </c>
      <c r="BD139" s="7" t="s">
        <v>291</v>
      </c>
      <c r="BE139" s="7" t="s">
        <v>235</v>
      </c>
      <c r="BF139" s="7" t="s">
        <v>2452</v>
      </c>
      <c r="BG139" s="44" t="s">
        <v>2453</v>
      </c>
      <c r="BI139" s="45"/>
      <c r="BJ139" s="45"/>
      <c r="BK139" s="45"/>
      <c r="BL139" s="45"/>
      <c r="BM139" s="45"/>
      <c r="BN139" s="45"/>
      <c r="BO139" s="45"/>
      <c r="BQ139" s="137"/>
      <c r="BZ139" s="138"/>
      <c r="CC139" s="45"/>
      <c r="CE139" s="67"/>
      <c r="CF139" s="67"/>
      <c r="CG139" s="67"/>
      <c r="CH139" s="67"/>
      <c r="CI139" s="67"/>
      <c r="CJ139" s="68"/>
      <c r="CK139" s="68"/>
      <c r="CL139" s="68"/>
      <c r="CM139" s="67"/>
      <c r="CN139" s="67"/>
      <c r="CO139" s="67"/>
      <c r="CP139" s="67"/>
      <c r="CQ139" s="67"/>
      <c r="CR139" s="67"/>
      <c r="CS139" s="67"/>
      <c r="CT139" s="67"/>
      <c r="CU139" s="67"/>
      <c r="CV139" s="68"/>
      <c r="CW139" s="67"/>
      <c r="CX139" s="67"/>
      <c r="CY139" s="14">
        <v>90</v>
      </c>
      <c r="CZ139" s="41" t="s">
        <v>284</v>
      </c>
      <c r="DA139" s="41" t="s">
        <v>287</v>
      </c>
      <c r="DB139" s="42">
        <v>2</v>
      </c>
      <c r="DC139" s="42">
        <v>84</v>
      </c>
      <c r="DD139" s="42">
        <v>11.1</v>
      </c>
      <c r="DE139" s="41" t="s">
        <v>1994</v>
      </c>
      <c r="DF139" s="42">
        <v>1</v>
      </c>
      <c r="DG139" s="104">
        <v>5.2800000000000003E-5</v>
      </c>
      <c r="DH139" s="104">
        <v>5.2800000000000003E-5</v>
      </c>
      <c r="DI139" s="44"/>
      <c r="DJ139" s="44">
        <v>0.32329518092804799</v>
      </c>
      <c r="DK139" s="95"/>
      <c r="DL139" s="125"/>
      <c r="DM139" s="64"/>
      <c r="DN139" s="64"/>
      <c r="DO139" s="64"/>
      <c r="DP139" s="64"/>
      <c r="DQ139" s="64"/>
      <c r="DR139" s="64"/>
      <c r="DS139" s="90"/>
      <c r="DT139" s="90"/>
      <c r="DU139" s="90"/>
      <c r="DV139" s="90"/>
      <c r="DW139" s="148"/>
      <c r="DX139" s="44"/>
      <c r="DY139" s="44"/>
      <c r="EC139" s="147"/>
      <c r="ED139" s="172"/>
      <c r="EE139" s="172"/>
    </row>
    <row r="140" spans="1:135" ht="21" customHeight="1" x14ac:dyDescent="0.2">
      <c r="A140" s="14">
        <v>139</v>
      </c>
      <c r="B140" s="15" t="s">
        <v>2454</v>
      </c>
      <c r="C140" s="15" t="s">
        <v>2455</v>
      </c>
      <c r="D140" s="16" t="s">
        <v>1889</v>
      </c>
      <c r="E140" s="16">
        <v>19</v>
      </c>
      <c r="F140" s="16">
        <v>1</v>
      </c>
      <c r="G140" s="16" t="s">
        <v>2456</v>
      </c>
      <c r="H140" s="71" t="s">
        <v>2457</v>
      </c>
      <c r="I140" s="72" t="s">
        <v>2458</v>
      </c>
      <c r="J140" s="20">
        <v>4</v>
      </c>
      <c r="K140" s="20">
        <v>2</v>
      </c>
      <c r="L140" s="20" t="s">
        <v>2459</v>
      </c>
      <c r="M140" s="21">
        <v>1611</v>
      </c>
      <c r="N140" s="20" t="s">
        <v>2460</v>
      </c>
      <c r="O140" s="20" t="s">
        <v>2459</v>
      </c>
      <c r="P140" s="21">
        <v>1611</v>
      </c>
      <c r="Q140" s="20" t="s">
        <v>2460</v>
      </c>
      <c r="R140" s="20" t="s">
        <v>2461</v>
      </c>
      <c r="S140" s="21">
        <v>1339</v>
      </c>
      <c r="T140" s="20" t="s">
        <v>2462</v>
      </c>
      <c r="U140" s="20" t="s">
        <v>2461</v>
      </c>
      <c r="V140" s="21">
        <v>1339</v>
      </c>
      <c r="W140" s="20" t="s">
        <v>2462</v>
      </c>
      <c r="X140" s="20">
        <v>27</v>
      </c>
      <c r="Y140" s="88">
        <v>1.98</v>
      </c>
      <c r="Z140" s="88">
        <v>1.98</v>
      </c>
      <c r="AA140" s="88">
        <v>2.4700000000000002</v>
      </c>
      <c r="AB140" s="88">
        <v>2.4700000000000002</v>
      </c>
      <c r="AC140" s="23">
        <v>5</v>
      </c>
      <c r="AD140" s="23" t="s">
        <v>198</v>
      </c>
      <c r="AE140" s="23">
        <v>1</v>
      </c>
      <c r="AF140" s="25" t="s">
        <v>199</v>
      </c>
      <c r="AG140" s="25" t="s">
        <v>807</v>
      </c>
      <c r="AH140" s="25" t="s">
        <v>360</v>
      </c>
      <c r="AI140" s="25" t="s">
        <v>309</v>
      </c>
      <c r="AJ140" s="16">
        <v>3.4</v>
      </c>
      <c r="AK140" s="16">
        <v>3</v>
      </c>
      <c r="AL140" s="23">
        <v>3</v>
      </c>
      <c r="AM140" s="23">
        <v>3</v>
      </c>
      <c r="AN140" s="23">
        <v>0</v>
      </c>
      <c r="AO140" s="20"/>
      <c r="AP140" s="20">
        <v>0</v>
      </c>
      <c r="AQ140" s="20">
        <v>1</v>
      </c>
      <c r="AR140" s="20">
        <v>1</v>
      </c>
      <c r="AS140" s="20">
        <v>0</v>
      </c>
      <c r="AT140" s="15" t="s">
        <v>2463</v>
      </c>
      <c r="AU140" s="27">
        <v>41842</v>
      </c>
      <c r="AV140" s="28">
        <v>42036</v>
      </c>
      <c r="AW140" s="29" t="s">
        <v>223</v>
      </c>
      <c r="AX140" s="30">
        <v>5</v>
      </c>
      <c r="AY140" s="30" t="s">
        <v>2464</v>
      </c>
      <c r="AZ140" s="30">
        <v>4</v>
      </c>
      <c r="BA140" s="30">
        <v>5.0000000000000001E-3</v>
      </c>
      <c r="BB140" s="33"/>
      <c r="BC140" s="33"/>
      <c r="BD140" s="32" t="s">
        <v>291</v>
      </c>
      <c r="BE140" s="32" t="s">
        <v>314</v>
      </c>
      <c r="BF140" s="29" t="s">
        <v>2465</v>
      </c>
      <c r="BG140" s="30" t="s">
        <v>2466</v>
      </c>
      <c r="BH140" s="33"/>
      <c r="BI140" s="30">
        <v>3</v>
      </c>
      <c r="BJ140" s="30">
        <v>3</v>
      </c>
      <c r="BK140" s="30">
        <v>5</v>
      </c>
      <c r="BL140" s="30" t="s">
        <v>240</v>
      </c>
      <c r="BM140" s="30">
        <v>5</v>
      </c>
      <c r="BN140" s="30">
        <v>0.99</v>
      </c>
      <c r="BO140" s="30">
        <v>1</v>
      </c>
      <c r="BP140" s="29" t="s">
        <v>2467</v>
      </c>
      <c r="BQ140" s="29" t="s">
        <v>2468</v>
      </c>
      <c r="BR140" s="30">
        <v>5</v>
      </c>
      <c r="BS140" s="30">
        <v>0</v>
      </c>
      <c r="BT140" s="30" t="s">
        <v>244</v>
      </c>
      <c r="BU140" s="30">
        <v>1</v>
      </c>
      <c r="BV140" s="32" t="s">
        <v>233</v>
      </c>
      <c r="BW140" s="32" t="s">
        <v>314</v>
      </c>
      <c r="BX140" s="30" t="s">
        <v>456</v>
      </c>
      <c r="BY140" s="30">
        <v>0.95</v>
      </c>
      <c r="BZ140" s="30" t="s">
        <v>2469</v>
      </c>
      <c r="CA140" s="29" t="s">
        <v>2470</v>
      </c>
      <c r="CB140" s="35"/>
      <c r="CC140" s="20">
        <v>1</v>
      </c>
      <c r="CD140" s="35"/>
      <c r="CE140" s="37" t="s">
        <v>262</v>
      </c>
      <c r="CF140" s="38">
        <v>2003</v>
      </c>
      <c r="CG140" s="37" t="s">
        <v>266</v>
      </c>
      <c r="CH140" s="37" t="s">
        <v>269</v>
      </c>
      <c r="CI140" s="37" t="s">
        <v>269</v>
      </c>
      <c r="CJ140" s="39">
        <v>40</v>
      </c>
      <c r="CK140" s="39">
        <v>36</v>
      </c>
      <c r="CL140" s="39">
        <v>1322</v>
      </c>
      <c r="CM140" s="37" t="s">
        <v>272</v>
      </c>
      <c r="CN140" s="37" t="s">
        <v>407</v>
      </c>
      <c r="CO140" s="37" t="s">
        <v>328</v>
      </c>
      <c r="CP140" s="37" t="s">
        <v>2471</v>
      </c>
      <c r="CQ140" s="37" t="s">
        <v>328</v>
      </c>
      <c r="CR140" s="37" t="s">
        <v>328</v>
      </c>
      <c r="CS140" s="37" t="s">
        <v>332</v>
      </c>
      <c r="CT140" s="37" t="s">
        <v>462</v>
      </c>
      <c r="CU140" s="37" t="s">
        <v>281</v>
      </c>
      <c r="CV140" s="39">
        <v>1</v>
      </c>
      <c r="CW140" s="37" t="s">
        <v>282</v>
      </c>
      <c r="CX140" s="37" t="s">
        <v>198</v>
      </c>
      <c r="CY140" s="40">
        <v>4</v>
      </c>
      <c r="CZ140" s="41" t="s">
        <v>284</v>
      </c>
      <c r="DA140" s="41" t="s">
        <v>287</v>
      </c>
      <c r="DB140" s="42">
        <v>3</v>
      </c>
      <c r="DC140" s="42">
        <v>9</v>
      </c>
      <c r="DD140" s="42">
        <v>8.5</v>
      </c>
      <c r="DE140" s="41" t="s">
        <v>287</v>
      </c>
      <c r="DF140" s="42">
        <v>5.0000000000000001E-3</v>
      </c>
      <c r="DG140" s="20">
        <v>5.4252270000000003E-3</v>
      </c>
      <c r="DH140" s="155">
        <f>0.005425227/2</f>
        <v>2.7126135000000002E-3</v>
      </c>
      <c r="DI140" s="20"/>
      <c r="DJ140" s="20">
        <v>0.49636358810271602</v>
      </c>
      <c r="DK140" s="95">
        <v>5</v>
      </c>
      <c r="DL140" s="125" t="s">
        <v>284</v>
      </c>
      <c r="DM140" s="125" t="s">
        <v>287</v>
      </c>
      <c r="DN140" s="95">
        <v>3</v>
      </c>
      <c r="DO140" s="95">
        <v>12</v>
      </c>
      <c r="DP140" s="95">
        <v>13.06</v>
      </c>
      <c r="DQ140" s="125" t="s">
        <v>287</v>
      </c>
      <c r="DR140" s="95">
        <v>0</v>
      </c>
      <c r="DS140" s="90">
        <v>4.3546399999999999E-4</v>
      </c>
      <c r="DT140" s="155">
        <f>0.000435464/2</f>
        <v>2.1773199999999999E-4</v>
      </c>
      <c r="DU140" s="90"/>
      <c r="DV140" s="90">
        <v>0.50515126799999999</v>
      </c>
      <c r="DW140" s="148"/>
      <c r="DX140" s="29" t="s">
        <v>291</v>
      </c>
      <c r="DY140" s="29" t="s">
        <v>2472</v>
      </c>
      <c r="EA140" s="163">
        <f t="shared" si="10"/>
        <v>1</v>
      </c>
      <c r="EB140" s="163">
        <f t="shared" si="11"/>
        <v>1</v>
      </c>
      <c r="EC140" s="147">
        <f t="shared" si="12"/>
        <v>0</v>
      </c>
      <c r="ED140" s="172">
        <f t="shared" si="13"/>
        <v>9</v>
      </c>
      <c r="EE140" s="172">
        <f t="shared" si="14"/>
        <v>12</v>
      </c>
    </row>
    <row r="141" spans="1:135" ht="21" customHeight="1" x14ac:dyDescent="0.2">
      <c r="A141" s="14">
        <v>140</v>
      </c>
      <c r="B141" s="15" t="s">
        <v>2473</v>
      </c>
      <c r="C141" s="15" t="s">
        <v>2474</v>
      </c>
      <c r="D141" s="16" t="s">
        <v>1889</v>
      </c>
      <c r="E141" s="16">
        <v>19</v>
      </c>
      <c r="F141" s="16">
        <v>3</v>
      </c>
      <c r="G141" s="16" t="s">
        <v>2475</v>
      </c>
      <c r="H141" s="71" t="s">
        <v>2476</v>
      </c>
      <c r="I141" s="72" t="s">
        <v>2477</v>
      </c>
      <c r="J141" s="20">
        <v>2</v>
      </c>
      <c r="K141" s="20">
        <v>3</v>
      </c>
      <c r="L141" s="20" t="s">
        <v>2478</v>
      </c>
      <c r="M141" s="21">
        <v>1465</v>
      </c>
      <c r="N141" s="20" t="s">
        <v>871</v>
      </c>
      <c r="O141" s="20" t="s">
        <v>2479</v>
      </c>
      <c r="P141" s="21">
        <v>45986</v>
      </c>
      <c r="Q141" s="20" t="s">
        <v>871</v>
      </c>
      <c r="R141" s="20" t="s">
        <v>2480</v>
      </c>
      <c r="S141" s="21">
        <v>255</v>
      </c>
      <c r="T141" s="126" t="s">
        <v>561</v>
      </c>
      <c r="U141" s="20" t="s">
        <v>2480</v>
      </c>
      <c r="V141" s="21">
        <v>255</v>
      </c>
      <c r="W141" s="126" t="s">
        <v>561</v>
      </c>
      <c r="X141" s="20">
        <v>219</v>
      </c>
      <c r="Y141" s="22">
        <v>6.56</v>
      </c>
      <c r="Z141" s="22">
        <v>6.56</v>
      </c>
      <c r="AA141" s="22">
        <v>2.38</v>
      </c>
      <c r="AB141" s="22">
        <v>2.38</v>
      </c>
      <c r="AC141" s="23">
        <v>4</v>
      </c>
      <c r="AD141" s="23" t="s">
        <v>411</v>
      </c>
      <c r="AE141" s="23">
        <v>1</v>
      </c>
      <c r="AF141" s="25" t="s">
        <v>199</v>
      </c>
      <c r="AG141" s="25" t="s">
        <v>359</v>
      </c>
      <c r="AH141" s="25" t="s">
        <v>360</v>
      </c>
      <c r="AI141" s="25" t="s">
        <v>309</v>
      </c>
      <c r="AJ141" s="16">
        <v>4.17</v>
      </c>
      <c r="AK141" s="16">
        <v>4</v>
      </c>
      <c r="AL141" s="23">
        <v>3</v>
      </c>
      <c r="AM141" s="23">
        <v>3</v>
      </c>
      <c r="AN141" s="23">
        <v>0</v>
      </c>
      <c r="AO141" s="20"/>
      <c r="AP141" s="20">
        <v>0</v>
      </c>
      <c r="AQ141" s="20">
        <v>1</v>
      </c>
      <c r="AR141" s="20">
        <v>1</v>
      </c>
      <c r="AS141" s="20">
        <v>0</v>
      </c>
      <c r="AT141" s="15" t="s">
        <v>2481</v>
      </c>
      <c r="AU141" s="27">
        <v>40909</v>
      </c>
      <c r="AV141" s="47">
        <v>41075</v>
      </c>
      <c r="AW141" s="29" t="s">
        <v>2482</v>
      </c>
      <c r="AX141" s="30">
        <v>4</v>
      </c>
      <c r="AY141" s="30" t="s">
        <v>2483</v>
      </c>
      <c r="AZ141" s="30">
        <v>84</v>
      </c>
      <c r="BA141" s="30" t="s">
        <v>2484</v>
      </c>
      <c r="BB141" s="33"/>
      <c r="BC141" s="33"/>
      <c r="BD141" s="32" t="s">
        <v>291</v>
      </c>
      <c r="BE141" s="32" t="s">
        <v>314</v>
      </c>
      <c r="BF141" s="29" t="s">
        <v>2485</v>
      </c>
      <c r="BG141" s="30" t="s">
        <v>2486</v>
      </c>
      <c r="BH141" s="33"/>
      <c r="BI141" s="30">
        <v>84</v>
      </c>
      <c r="BJ141" s="30">
        <v>108</v>
      </c>
      <c r="BK141" s="30">
        <v>129</v>
      </c>
      <c r="BL141" s="30" t="s">
        <v>240</v>
      </c>
      <c r="BM141" s="30">
        <v>129</v>
      </c>
      <c r="BN141" s="30">
        <v>0.95</v>
      </c>
      <c r="BO141" s="30" t="s">
        <v>2487</v>
      </c>
      <c r="BP141" s="29" t="s">
        <v>2488</v>
      </c>
      <c r="BQ141" s="29" t="s">
        <v>2489</v>
      </c>
      <c r="BR141" s="30">
        <v>125</v>
      </c>
      <c r="BS141" s="30">
        <v>0.78700000000000003</v>
      </c>
      <c r="BT141" s="30" t="s">
        <v>244</v>
      </c>
      <c r="BU141" s="31"/>
      <c r="BV141" s="32" t="s">
        <v>291</v>
      </c>
      <c r="BW141" s="32" t="s">
        <v>314</v>
      </c>
      <c r="BX141" s="30" t="s">
        <v>245</v>
      </c>
      <c r="BY141" s="30">
        <v>0.95</v>
      </c>
      <c r="BZ141" s="30" t="s">
        <v>2490</v>
      </c>
      <c r="CA141" s="29" t="s">
        <v>2491</v>
      </c>
      <c r="CB141" s="29" t="s">
        <v>2492</v>
      </c>
      <c r="CC141" s="20">
        <v>1</v>
      </c>
      <c r="CD141" s="46" t="s">
        <v>2493</v>
      </c>
      <c r="CE141" s="37" t="s">
        <v>262</v>
      </c>
      <c r="CF141" s="38">
        <v>2011</v>
      </c>
      <c r="CG141" s="37" t="s">
        <v>432</v>
      </c>
      <c r="CH141" s="37" t="s">
        <v>433</v>
      </c>
      <c r="CI141" s="37" t="s">
        <v>326</v>
      </c>
      <c r="CJ141" s="39">
        <v>12</v>
      </c>
      <c r="CK141" s="39">
        <v>8</v>
      </c>
      <c r="CL141" s="39">
        <v>247</v>
      </c>
      <c r="CM141" s="37" t="s">
        <v>272</v>
      </c>
      <c r="CN141" s="37" t="s">
        <v>407</v>
      </c>
      <c r="CO141" s="37" t="s">
        <v>274</v>
      </c>
      <c r="CP141" s="125"/>
      <c r="CQ141" s="37" t="s">
        <v>276</v>
      </c>
      <c r="CR141" s="37" t="s">
        <v>276</v>
      </c>
      <c r="CS141" s="37" t="s">
        <v>572</v>
      </c>
      <c r="CT141" s="37" t="s">
        <v>654</v>
      </c>
      <c r="CU141" s="37" t="s">
        <v>281</v>
      </c>
      <c r="CV141" s="39">
        <v>1</v>
      </c>
      <c r="CW141" s="37" t="s">
        <v>282</v>
      </c>
      <c r="CX141" s="37" t="s">
        <v>411</v>
      </c>
      <c r="CY141" s="40">
        <v>84</v>
      </c>
      <c r="CZ141" s="41" t="s">
        <v>284</v>
      </c>
      <c r="DA141" s="41" t="s">
        <v>287</v>
      </c>
      <c r="DB141" s="42">
        <v>2</v>
      </c>
      <c r="DC141" s="42">
        <v>81</v>
      </c>
      <c r="DD141" s="42">
        <v>4.97</v>
      </c>
      <c r="DE141" s="41" t="s">
        <v>1994</v>
      </c>
      <c r="DF141" s="42">
        <v>0.95</v>
      </c>
      <c r="DG141" s="20">
        <v>9.2059329999999995E-3</v>
      </c>
      <c r="DH141" s="20">
        <v>9.2059329999999995E-3</v>
      </c>
      <c r="DI141" s="20"/>
      <c r="DJ141" s="20">
        <v>0.23377642849035099</v>
      </c>
      <c r="DK141" s="95">
        <v>125</v>
      </c>
      <c r="DL141" s="125" t="s">
        <v>284</v>
      </c>
      <c r="DM141" s="125" t="s">
        <v>287</v>
      </c>
      <c r="DN141" s="95">
        <v>2</v>
      </c>
      <c r="DO141" s="95">
        <v>122</v>
      </c>
      <c r="DP141" s="95">
        <v>0.24</v>
      </c>
      <c r="DQ141" s="125" t="s">
        <v>287</v>
      </c>
      <c r="DR141" s="95">
        <v>0.78700000000000003</v>
      </c>
      <c r="DS141" s="90">
        <v>0.78699836899999998</v>
      </c>
      <c r="DT141" s="90">
        <v>0.78699836899999998</v>
      </c>
      <c r="DU141" s="90"/>
      <c r="DV141" s="90">
        <v>4.4266280999999998E-2</v>
      </c>
      <c r="DW141" s="148"/>
      <c r="DX141" s="29" t="s">
        <v>291</v>
      </c>
      <c r="DY141" s="29" t="s">
        <v>291</v>
      </c>
      <c r="EA141" s="163">
        <f t="shared" si="10"/>
        <v>1</v>
      </c>
      <c r="EB141" s="163">
        <f t="shared" si="11"/>
        <v>0</v>
      </c>
      <c r="EC141" s="147">
        <f t="shared" si="12"/>
        <v>1</v>
      </c>
      <c r="ED141" s="172">
        <f t="shared" si="13"/>
        <v>81</v>
      </c>
      <c r="EE141" s="172">
        <f t="shared" si="14"/>
        <v>122</v>
      </c>
    </row>
    <row r="142" spans="1:135" ht="21" customHeight="1" x14ac:dyDescent="0.2">
      <c r="A142" s="14">
        <v>141</v>
      </c>
      <c r="B142" s="15" t="s">
        <v>2494</v>
      </c>
      <c r="C142" s="15" t="s">
        <v>2495</v>
      </c>
      <c r="D142" s="16" t="s">
        <v>1889</v>
      </c>
      <c r="E142" s="16">
        <v>19</v>
      </c>
      <c r="F142" s="16">
        <v>3</v>
      </c>
      <c r="G142" s="16" t="s">
        <v>2496</v>
      </c>
      <c r="H142" s="71" t="s">
        <v>2497</v>
      </c>
      <c r="I142" s="72" t="s">
        <v>2498</v>
      </c>
      <c r="J142" s="20">
        <v>4</v>
      </c>
      <c r="K142" s="20">
        <v>1</v>
      </c>
      <c r="L142" s="20" t="s">
        <v>2499</v>
      </c>
      <c r="M142" s="21">
        <v>217</v>
      </c>
      <c r="N142" s="20" t="s">
        <v>1491</v>
      </c>
      <c r="O142" s="20" t="s">
        <v>2500</v>
      </c>
      <c r="P142" s="21">
        <v>10143</v>
      </c>
      <c r="Q142" s="20" t="s">
        <v>1491</v>
      </c>
      <c r="R142" s="20" t="s">
        <v>2501</v>
      </c>
      <c r="S142" s="21">
        <v>210</v>
      </c>
      <c r="T142" s="20" t="s">
        <v>352</v>
      </c>
      <c r="U142" s="20" t="s">
        <v>2501</v>
      </c>
      <c r="V142" s="21">
        <v>210</v>
      </c>
      <c r="W142" s="20" t="s">
        <v>352</v>
      </c>
      <c r="X142" s="20">
        <v>103</v>
      </c>
      <c r="Y142" s="88">
        <v>3.67</v>
      </c>
      <c r="Z142" s="88">
        <v>3.67</v>
      </c>
      <c r="AA142" s="22">
        <v>2.57</v>
      </c>
      <c r="AB142" s="22">
        <v>2.57</v>
      </c>
      <c r="AC142" s="23">
        <v>1</v>
      </c>
      <c r="AD142" s="23" t="s">
        <v>198</v>
      </c>
      <c r="AE142" s="23">
        <v>1</v>
      </c>
      <c r="AF142" s="25" t="s">
        <v>199</v>
      </c>
      <c r="AG142" s="25" t="s">
        <v>807</v>
      </c>
      <c r="AH142" s="25" t="s">
        <v>393</v>
      </c>
      <c r="AI142" s="25" t="s">
        <v>207</v>
      </c>
      <c r="AJ142" s="74">
        <v>2.75</v>
      </c>
      <c r="AK142" s="74">
        <v>3.25</v>
      </c>
      <c r="AL142" s="23">
        <v>0</v>
      </c>
      <c r="AM142" s="20"/>
      <c r="AN142" s="20">
        <v>0</v>
      </c>
      <c r="AO142" s="20"/>
      <c r="AP142" s="20">
        <v>0</v>
      </c>
      <c r="AQ142" s="20">
        <v>1</v>
      </c>
      <c r="AR142" s="20">
        <v>0</v>
      </c>
      <c r="AS142" s="20">
        <v>0</v>
      </c>
      <c r="AT142" s="89" t="s">
        <v>2502</v>
      </c>
      <c r="AU142" s="27">
        <v>41887</v>
      </c>
      <c r="AV142" s="62"/>
      <c r="AW142" s="15" t="s">
        <v>223</v>
      </c>
      <c r="AX142" s="16">
        <v>1</v>
      </c>
      <c r="AY142" s="16" t="s">
        <v>2503</v>
      </c>
      <c r="AZ142" s="16">
        <v>100</v>
      </c>
      <c r="BA142" s="16" t="s">
        <v>587</v>
      </c>
      <c r="BB142" s="16"/>
      <c r="BC142" s="16"/>
      <c r="BD142" s="15" t="s">
        <v>291</v>
      </c>
      <c r="BE142" s="15" t="s">
        <v>235</v>
      </c>
      <c r="BF142" s="15" t="s">
        <v>2504</v>
      </c>
      <c r="BG142" s="16" t="s">
        <v>2505</v>
      </c>
      <c r="BH142" s="62"/>
      <c r="BI142" s="16">
        <v>180</v>
      </c>
      <c r="BJ142" s="16">
        <v>240</v>
      </c>
      <c r="BK142" s="16">
        <v>295</v>
      </c>
      <c r="BL142" s="16" t="s">
        <v>240</v>
      </c>
      <c r="BM142" s="16">
        <v>180</v>
      </c>
      <c r="BN142" s="16">
        <v>0.8</v>
      </c>
      <c r="BO142" s="139"/>
      <c r="BP142" s="15" t="s">
        <v>501</v>
      </c>
      <c r="BQ142" s="35"/>
      <c r="BR142" s="35"/>
      <c r="BS142" s="35"/>
      <c r="BT142" s="35"/>
      <c r="BU142" s="35"/>
      <c r="BV142" s="35"/>
      <c r="BW142" s="35"/>
      <c r="BX142" s="35"/>
      <c r="BY142" s="35"/>
      <c r="BZ142" s="35"/>
      <c r="CA142" s="35"/>
      <c r="CB142" s="35"/>
      <c r="CC142" s="16">
        <v>0</v>
      </c>
      <c r="CD142" s="35"/>
      <c r="CE142" s="69"/>
      <c r="CF142" s="69"/>
      <c r="CG142" s="69"/>
      <c r="CH142" s="69"/>
      <c r="CI142" s="69"/>
      <c r="CJ142" s="68"/>
      <c r="CK142" s="68"/>
      <c r="CL142" s="68"/>
      <c r="CM142" s="69"/>
      <c r="CN142" s="69"/>
      <c r="CO142" s="69"/>
      <c r="CP142" s="69"/>
      <c r="CQ142" s="69"/>
      <c r="CR142" s="69"/>
      <c r="CS142" s="69"/>
      <c r="CT142" s="69"/>
      <c r="CU142" s="69"/>
      <c r="CV142" s="68"/>
      <c r="CW142" s="69"/>
      <c r="CX142" s="69"/>
      <c r="CY142" s="14">
        <v>100</v>
      </c>
      <c r="CZ142" s="41" t="s">
        <v>284</v>
      </c>
      <c r="DA142" s="41" t="s">
        <v>287</v>
      </c>
      <c r="DB142" s="42">
        <v>1</v>
      </c>
      <c r="DC142" s="42">
        <v>91</v>
      </c>
      <c r="DD142" s="42">
        <v>4.05</v>
      </c>
      <c r="DE142" s="41" t="s">
        <v>336</v>
      </c>
      <c r="DF142" s="42">
        <v>0.05</v>
      </c>
      <c r="DG142" s="20">
        <v>4.7127477000000001E-2</v>
      </c>
      <c r="DH142" s="20">
        <v>4.7127477000000001E-2</v>
      </c>
      <c r="DI142" s="20"/>
      <c r="DJ142" s="20">
        <v>0.206419846616859</v>
      </c>
      <c r="DK142" s="95"/>
      <c r="DL142" s="125"/>
      <c r="DM142" s="64"/>
      <c r="DN142" s="64"/>
      <c r="DO142" s="64"/>
      <c r="DP142" s="64"/>
      <c r="DQ142" s="64"/>
      <c r="DR142" s="64"/>
      <c r="DS142" s="90"/>
      <c r="DT142" s="90"/>
      <c r="DU142" s="90"/>
      <c r="DV142" s="90"/>
      <c r="DW142" s="148"/>
      <c r="DX142" s="20"/>
      <c r="DY142" s="20"/>
      <c r="EC142" s="147"/>
      <c r="ED142" s="172"/>
      <c r="EE142" s="172"/>
    </row>
    <row r="143" spans="1:135" ht="21" customHeight="1" x14ac:dyDescent="0.2">
      <c r="A143" s="14">
        <v>142</v>
      </c>
      <c r="B143" s="15" t="s">
        <v>2506</v>
      </c>
      <c r="C143" s="15" t="s">
        <v>2507</v>
      </c>
      <c r="D143" s="16" t="s">
        <v>1889</v>
      </c>
      <c r="E143" s="16">
        <v>19</v>
      </c>
      <c r="F143" s="16">
        <v>4</v>
      </c>
      <c r="G143" s="16" t="s">
        <v>2508</v>
      </c>
      <c r="H143" s="71" t="s">
        <v>2509</v>
      </c>
      <c r="I143" s="72" t="s">
        <v>2510</v>
      </c>
      <c r="J143" s="20">
        <v>3</v>
      </c>
      <c r="K143" s="20">
        <v>1</v>
      </c>
      <c r="L143" s="20" t="s">
        <v>2511</v>
      </c>
      <c r="M143" s="21">
        <v>2114</v>
      </c>
      <c r="N143" s="20" t="s">
        <v>2512</v>
      </c>
      <c r="O143" s="20" t="s">
        <v>2513</v>
      </c>
      <c r="P143" s="21">
        <v>45085</v>
      </c>
      <c r="Q143" s="20" t="s">
        <v>1077</v>
      </c>
      <c r="R143" s="20" t="s">
        <v>2177</v>
      </c>
      <c r="S143" s="21">
        <v>983</v>
      </c>
      <c r="T143" s="20" t="s">
        <v>2514</v>
      </c>
      <c r="U143" s="20" t="s">
        <v>2177</v>
      </c>
      <c r="V143" s="21">
        <v>983</v>
      </c>
      <c r="W143" s="20" t="s">
        <v>2514</v>
      </c>
      <c r="X143" s="20">
        <v>138</v>
      </c>
      <c r="Y143" s="88">
        <v>3.98</v>
      </c>
      <c r="Z143" s="22">
        <v>6.54</v>
      </c>
      <c r="AA143" s="88">
        <v>3.08</v>
      </c>
      <c r="AB143" s="88">
        <v>3.08</v>
      </c>
      <c r="AC143" s="23">
        <v>1</v>
      </c>
      <c r="AD143" s="23" t="s">
        <v>411</v>
      </c>
      <c r="AE143" s="23">
        <v>1</v>
      </c>
      <c r="AF143" s="25" t="s">
        <v>199</v>
      </c>
      <c r="AG143" s="25" t="s">
        <v>359</v>
      </c>
      <c r="AH143" s="25" t="s">
        <v>206</v>
      </c>
      <c r="AI143" s="25" t="s">
        <v>309</v>
      </c>
      <c r="AJ143" s="16">
        <v>1.4</v>
      </c>
      <c r="AK143" s="16">
        <v>2.4</v>
      </c>
      <c r="AL143" s="23">
        <v>0</v>
      </c>
      <c r="AM143" s="23"/>
      <c r="AN143" s="23">
        <v>0</v>
      </c>
      <c r="AO143" s="20"/>
      <c r="AP143" s="20">
        <v>0</v>
      </c>
      <c r="AQ143" s="20">
        <v>3</v>
      </c>
      <c r="AR143" s="20">
        <v>1</v>
      </c>
      <c r="AS143" s="20">
        <v>0</v>
      </c>
      <c r="AT143" s="15" t="s">
        <v>2515</v>
      </c>
      <c r="AU143" s="27">
        <v>41837</v>
      </c>
      <c r="AV143" s="77">
        <v>42066</v>
      </c>
      <c r="AW143" s="29" t="s">
        <v>223</v>
      </c>
      <c r="AX143" s="30">
        <v>1</v>
      </c>
      <c r="AY143" s="30" t="s">
        <v>2516</v>
      </c>
      <c r="AZ143" s="30">
        <v>82</v>
      </c>
      <c r="BA143" s="30" t="s">
        <v>503</v>
      </c>
      <c r="BB143" s="31"/>
      <c r="BC143" s="31"/>
      <c r="BD143" s="32" t="s">
        <v>233</v>
      </c>
      <c r="BE143" s="32" t="s">
        <v>235</v>
      </c>
      <c r="BF143" s="29" t="s">
        <v>2517</v>
      </c>
      <c r="BG143" s="30" t="s">
        <v>281</v>
      </c>
      <c r="BH143" s="33"/>
      <c r="BI143" s="30" t="s">
        <v>281</v>
      </c>
      <c r="BJ143" s="30" t="s">
        <v>281</v>
      </c>
      <c r="BK143" s="30">
        <v>7</v>
      </c>
      <c r="BL143" s="30" t="s">
        <v>240</v>
      </c>
      <c r="BM143" s="30">
        <v>82</v>
      </c>
      <c r="BN143" s="30">
        <v>0.99</v>
      </c>
      <c r="BO143" s="30">
        <v>1</v>
      </c>
      <c r="BP143" s="29" t="s">
        <v>590</v>
      </c>
      <c r="BQ143" s="29" t="s">
        <v>2518</v>
      </c>
      <c r="BR143" s="30">
        <v>88</v>
      </c>
      <c r="BS143" s="30" t="s">
        <v>2519</v>
      </c>
      <c r="BT143" s="30" t="s">
        <v>244</v>
      </c>
      <c r="BU143" s="33"/>
      <c r="BV143" s="32" t="s">
        <v>233</v>
      </c>
      <c r="BW143" s="32" t="s">
        <v>235</v>
      </c>
      <c r="BX143" s="30" t="s">
        <v>456</v>
      </c>
      <c r="BY143" s="30">
        <v>0.99</v>
      </c>
      <c r="BZ143" s="30" t="s">
        <v>2520</v>
      </c>
      <c r="CA143" s="29" t="s">
        <v>403</v>
      </c>
      <c r="CB143" s="35"/>
      <c r="CC143" s="20">
        <v>1</v>
      </c>
      <c r="CD143" s="36" t="s">
        <v>2521</v>
      </c>
      <c r="CE143" s="37" t="s">
        <v>262</v>
      </c>
      <c r="CF143" s="38">
        <v>2010</v>
      </c>
      <c r="CG143" s="37" t="s">
        <v>432</v>
      </c>
      <c r="CH143" s="37" t="s">
        <v>269</v>
      </c>
      <c r="CI143" s="37" t="s">
        <v>433</v>
      </c>
      <c r="CJ143" s="39">
        <v>28</v>
      </c>
      <c r="CK143" s="39">
        <v>16</v>
      </c>
      <c r="CL143" s="39">
        <v>976</v>
      </c>
      <c r="CM143" s="37" t="s">
        <v>272</v>
      </c>
      <c r="CN143" s="37" t="s">
        <v>407</v>
      </c>
      <c r="CO143" s="37" t="s">
        <v>274</v>
      </c>
      <c r="CP143" s="37" t="s">
        <v>2522</v>
      </c>
      <c r="CQ143" s="37" t="s">
        <v>328</v>
      </c>
      <c r="CR143" s="37" t="s">
        <v>328</v>
      </c>
      <c r="CS143" s="37" t="s">
        <v>278</v>
      </c>
      <c r="CT143" s="37" t="s">
        <v>654</v>
      </c>
      <c r="CU143" s="37" t="s">
        <v>281</v>
      </c>
      <c r="CV143" s="39">
        <v>1</v>
      </c>
      <c r="CW143" s="37" t="s">
        <v>282</v>
      </c>
      <c r="CX143" s="37" t="s">
        <v>411</v>
      </c>
      <c r="CY143" s="40">
        <v>82</v>
      </c>
      <c r="CZ143" s="41" t="s">
        <v>284</v>
      </c>
      <c r="DA143" s="41" t="s">
        <v>287</v>
      </c>
      <c r="DB143" s="42">
        <v>2</v>
      </c>
      <c r="DC143" s="42">
        <v>162</v>
      </c>
      <c r="DD143" s="42">
        <v>192.89</v>
      </c>
      <c r="DE143" s="41" t="s">
        <v>336</v>
      </c>
      <c r="DF143" s="42">
        <v>1E-3</v>
      </c>
      <c r="DG143" s="57">
        <v>1.39E-43</v>
      </c>
      <c r="DH143" s="57">
        <v>1.39E-43</v>
      </c>
      <c r="DI143" s="20"/>
      <c r="DJ143" s="20">
        <v>0.59340577796380001</v>
      </c>
      <c r="DK143" s="95">
        <v>88</v>
      </c>
      <c r="DL143" s="125" t="s">
        <v>284</v>
      </c>
      <c r="DM143" s="125" t="s">
        <v>287</v>
      </c>
      <c r="DN143" s="95">
        <v>2</v>
      </c>
      <c r="DO143" s="95">
        <v>174</v>
      </c>
      <c r="DP143" s="95">
        <v>252.83</v>
      </c>
      <c r="DQ143" s="125" t="s">
        <v>336</v>
      </c>
      <c r="DR143" s="95">
        <v>1E-4</v>
      </c>
      <c r="DS143" s="104">
        <v>3.3E-52</v>
      </c>
      <c r="DT143" s="104">
        <v>3.3E-52</v>
      </c>
      <c r="DU143" s="90"/>
      <c r="DV143" s="90">
        <v>0.60991378200000002</v>
      </c>
      <c r="DW143" s="148"/>
      <c r="DX143" s="29" t="s">
        <v>340</v>
      </c>
      <c r="DY143" s="29" t="s">
        <v>292</v>
      </c>
      <c r="EA143" s="163">
        <f t="shared" si="10"/>
        <v>1</v>
      </c>
      <c r="EB143" s="163">
        <f t="shared" si="11"/>
        <v>1</v>
      </c>
      <c r="EC143" s="147">
        <f t="shared" si="12"/>
        <v>0</v>
      </c>
      <c r="ED143" s="172">
        <f t="shared" si="13"/>
        <v>162</v>
      </c>
      <c r="EE143" s="172">
        <f t="shared" si="14"/>
        <v>174</v>
      </c>
    </row>
    <row r="144" spans="1:135" ht="21" customHeight="1" x14ac:dyDescent="0.2">
      <c r="A144" s="14">
        <v>143</v>
      </c>
      <c r="B144" s="15" t="s">
        <v>2523</v>
      </c>
      <c r="C144" s="15" t="s">
        <v>2524</v>
      </c>
      <c r="D144" s="16" t="s">
        <v>1889</v>
      </c>
      <c r="E144" s="16">
        <v>19</v>
      </c>
      <c r="F144" s="16">
        <v>2</v>
      </c>
      <c r="G144" s="16" t="s">
        <v>2525</v>
      </c>
      <c r="H144" s="71" t="s">
        <v>2526</v>
      </c>
      <c r="I144" s="72" t="s">
        <v>2527</v>
      </c>
      <c r="J144" s="20">
        <v>4</v>
      </c>
      <c r="K144" s="20">
        <v>2</v>
      </c>
      <c r="L144" s="20" t="s">
        <v>2528</v>
      </c>
      <c r="M144" s="21">
        <v>5920</v>
      </c>
      <c r="N144" s="20" t="s">
        <v>1406</v>
      </c>
      <c r="O144" s="20" t="s">
        <v>2529</v>
      </c>
      <c r="P144" s="44">
        <v>86172</v>
      </c>
      <c r="Q144" s="20" t="s">
        <v>1406</v>
      </c>
      <c r="R144" s="20" t="s">
        <v>2530</v>
      </c>
      <c r="S144" s="44">
        <v>98</v>
      </c>
      <c r="T144" s="126" t="s">
        <v>2531</v>
      </c>
      <c r="U144" s="20" t="s">
        <v>2532</v>
      </c>
      <c r="V144" s="20">
        <v>2531</v>
      </c>
      <c r="W144" s="126" t="s">
        <v>1491</v>
      </c>
      <c r="X144" s="20">
        <v>185</v>
      </c>
      <c r="Y144" s="88">
        <v>4.71</v>
      </c>
      <c r="Z144" s="88">
        <v>4.71</v>
      </c>
      <c r="AA144" s="88">
        <v>5.73</v>
      </c>
      <c r="AB144" s="88">
        <v>3.67</v>
      </c>
      <c r="AC144" s="23">
        <v>3</v>
      </c>
      <c r="AD144" s="23" t="s">
        <v>411</v>
      </c>
      <c r="AE144" s="23">
        <v>1</v>
      </c>
      <c r="AF144" s="25" t="s">
        <v>199</v>
      </c>
      <c r="AG144" s="25" t="s">
        <v>203</v>
      </c>
      <c r="AH144" s="25" t="s">
        <v>393</v>
      </c>
      <c r="AI144" s="25" t="s">
        <v>309</v>
      </c>
      <c r="AJ144" s="16">
        <v>3.5</v>
      </c>
      <c r="AK144" s="16">
        <v>3.75</v>
      </c>
      <c r="AL144" s="23">
        <v>1</v>
      </c>
      <c r="AM144" s="23">
        <v>1</v>
      </c>
      <c r="AN144" s="23">
        <v>0</v>
      </c>
      <c r="AO144" s="20"/>
      <c r="AP144" s="20">
        <v>0</v>
      </c>
      <c r="AQ144" s="20">
        <v>1</v>
      </c>
      <c r="AR144" s="20">
        <v>1</v>
      </c>
      <c r="AS144" s="20">
        <v>0</v>
      </c>
      <c r="AT144" s="140" t="s">
        <v>2533</v>
      </c>
      <c r="AU144" s="27">
        <v>40909</v>
      </c>
      <c r="AV144" s="47">
        <v>41118</v>
      </c>
      <c r="AW144" s="140" t="s">
        <v>2533</v>
      </c>
      <c r="AX144" s="30">
        <v>3</v>
      </c>
      <c r="AY144" s="30" t="s">
        <v>2534</v>
      </c>
      <c r="AZ144" s="30">
        <v>57</v>
      </c>
      <c r="BA144" s="30">
        <v>0.01</v>
      </c>
      <c r="BB144" s="33"/>
      <c r="BC144" s="33"/>
      <c r="BD144" s="32" t="s">
        <v>397</v>
      </c>
      <c r="BE144" s="32" t="s">
        <v>235</v>
      </c>
      <c r="BF144" s="29" t="s">
        <v>2535</v>
      </c>
      <c r="BG144" s="30" t="s">
        <v>2536</v>
      </c>
      <c r="BH144" s="33"/>
      <c r="BI144" s="30">
        <v>51</v>
      </c>
      <c r="BJ144" s="30">
        <v>66</v>
      </c>
      <c r="BK144" s="30">
        <v>81</v>
      </c>
      <c r="BL144" s="30" t="s">
        <v>240</v>
      </c>
      <c r="BM144" s="30">
        <v>81</v>
      </c>
      <c r="BN144" s="30">
        <v>0.95</v>
      </c>
      <c r="BO144" s="30">
        <v>1</v>
      </c>
      <c r="BP144" s="29" t="s">
        <v>2537</v>
      </c>
      <c r="BQ144" s="29" t="s">
        <v>2538</v>
      </c>
      <c r="BR144" s="30">
        <v>78</v>
      </c>
      <c r="BS144" s="30">
        <v>0.68</v>
      </c>
      <c r="BT144" s="30" t="s">
        <v>244</v>
      </c>
      <c r="BU144" s="33"/>
      <c r="BV144" s="32" t="s">
        <v>397</v>
      </c>
      <c r="BW144" s="32" t="s">
        <v>235</v>
      </c>
      <c r="BX144" s="30" t="s">
        <v>245</v>
      </c>
      <c r="BY144" s="30">
        <v>0.95</v>
      </c>
      <c r="BZ144" s="30" t="s">
        <v>251</v>
      </c>
      <c r="CA144" s="29" t="s">
        <v>2539</v>
      </c>
      <c r="CB144" s="29" t="s">
        <v>2054</v>
      </c>
      <c r="CC144" s="20">
        <v>1</v>
      </c>
      <c r="CD144" s="46" t="s">
        <v>2540</v>
      </c>
      <c r="CE144" s="37" t="s">
        <v>262</v>
      </c>
      <c r="CF144" s="38">
        <v>2004</v>
      </c>
      <c r="CG144" s="37" t="s">
        <v>266</v>
      </c>
      <c r="CH144" s="37" t="s">
        <v>269</v>
      </c>
      <c r="CI144" s="37" t="s">
        <v>269</v>
      </c>
      <c r="CJ144" s="39">
        <v>61</v>
      </c>
      <c r="CK144" s="39">
        <v>41</v>
      </c>
      <c r="CL144" s="40"/>
      <c r="CM144" s="37" t="s">
        <v>272</v>
      </c>
      <c r="CN144" s="37" t="s">
        <v>407</v>
      </c>
      <c r="CO144" s="37" t="s">
        <v>328</v>
      </c>
      <c r="CP144" s="37" t="s">
        <v>2541</v>
      </c>
      <c r="CQ144" s="37" t="s">
        <v>618</v>
      </c>
      <c r="CR144" s="37" t="s">
        <v>276</v>
      </c>
      <c r="CS144" s="37" t="s">
        <v>572</v>
      </c>
      <c r="CT144" s="37" t="s">
        <v>279</v>
      </c>
      <c r="CU144" s="37" t="s">
        <v>281</v>
      </c>
      <c r="CV144" s="39">
        <v>1</v>
      </c>
      <c r="CW144" s="37" t="s">
        <v>282</v>
      </c>
      <c r="CX144" s="37" t="s">
        <v>411</v>
      </c>
      <c r="CY144" s="40">
        <v>57</v>
      </c>
      <c r="CZ144" s="41" t="s">
        <v>284</v>
      </c>
      <c r="DA144" s="41" t="s">
        <v>287</v>
      </c>
      <c r="DB144" s="42">
        <v>4</v>
      </c>
      <c r="DC144" s="42">
        <v>108</v>
      </c>
      <c r="DD144" s="42">
        <v>3.67</v>
      </c>
      <c r="DE144" s="41" t="s">
        <v>287</v>
      </c>
      <c r="DF144" s="42">
        <v>0.01</v>
      </c>
      <c r="DG144" s="20">
        <v>7.6548470000000002E-3</v>
      </c>
      <c r="DH144" s="20">
        <v>7.6548470000000002E-3</v>
      </c>
      <c r="DI144" s="20"/>
      <c r="DJ144" s="20">
        <v>0.172960187921393</v>
      </c>
      <c r="DK144" s="95">
        <v>78</v>
      </c>
      <c r="DL144" s="125" t="s">
        <v>284</v>
      </c>
      <c r="DM144" s="125" t="s">
        <v>287</v>
      </c>
      <c r="DN144" s="95">
        <v>4</v>
      </c>
      <c r="DO144" s="95">
        <v>150</v>
      </c>
      <c r="DP144" s="95">
        <v>0.57999999999999996</v>
      </c>
      <c r="DQ144" s="125" t="s">
        <v>287</v>
      </c>
      <c r="DR144" s="95">
        <v>0.68</v>
      </c>
      <c r="DS144" s="90">
        <v>0.67758122300000001</v>
      </c>
      <c r="DT144" s="90">
        <v>0.67758122300000001</v>
      </c>
      <c r="DU144" s="90"/>
      <c r="DV144" s="90">
        <v>6.1707155999999999E-2</v>
      </c>
      <c r="DW144" s="148"/>
      <c r="DX144" s="29" t="s">
        <v>2542</v>
      </c>
      <c r="DY144" s="29" t="s">
        <v>2543</v>
      </c>
      <c r="EA144" s="163">
        <f t="shared" si="10"/>
        <v>1</v>
      </c>
      <c r="EB144" s="163">
        <f t="shared" si="11"/>
        <v>0</v>
      </c>
      <c r="EC144" s="147">
        <f t="shared" si="12"/>
        <v>1</v>
      </c>
      <c r="ED144" s="172">
        <f t="shared" si="13"/>
        <v>108</v>
      </c>
      <c r="EE144" s="172">
        <f t="shared" si="14"/>
        <v>150</v>
      </c>
    </row>
    <row r="145" spans="1:135" ht="21" customHeight="1" x14ac:dyDescent="0.2">
      <c r="A145" s="14">
        <v>144</v>
      </c>
      <c r="B145" s="29" t="s">
        <v>2544</v>
      </c>
      <c r="C145" s="29" t="s">
        <v>2524</v>
      </c>
      <c r="D145" s="43" t="s">
        <v>1889</v>
      </c>
      <c r="E145" s="43">
        <v>19</v>
      </c>
      <c r="F145" s="43">
        <v>2</v>
      </c>
      <c r="G145" s="43" t="s">
        <v>2525</v>
      </c>
      <c r="H145" s="75"/>
      <c r="I145" s="75" t="s">
        <v>2527</v>
      </c>
      <c r="J145" s="44">
        <v>4</v>
      </c>
      <c r="K145" s="44"/>
      <c r="L145" s="44" t="s">
        <v>2528</v>
      </c>
      <c r="M145" s="21">
        <v>5920</v>
      </c>
      <c r="N145" s="44"/>
      <c r="O145" s="44"/>
      <c r="P145" s="44"/>
      <c r="Q145" s="44"/>
      <c r="R145" s="44"/>
      <c r="S145" s="44"/>
      <c r="T145" s="44"/>
      <c r="U145" s="44"/>
      <c r="V145" s="44"/>
      <c r="W145" s="44"/>
      <c r="X145" s="44">
        <v>185</v>
      </c>
      <c r="Y145" s="44"/>
      <c r="Z145" s="44"/>
      <c r="AA145" s="44"/>
      <c r="AB145" s="44"/>
      <c r="AC145" s="44"/>
      <c r="AD145" s="44"/>
      <c r="AE145" s="44"/>
      <c r="AF145" s="44"/>
      <c r="AG145" s="44"/>
      <c r="AH145" s="44"/>
      <c r="AI145" s="44"/>
      <c r="AJ145" s="44"/>
      <c r="AK145" s="44"/>
      <c r="AL145" s="44"/>
      <c r="AM145" s="44"/>
      <c r="AN145" s="44"/>
      <c r="AO145" s="44"/>
      <c r="AP145" s="44">
        <v>0</v>
      </c>
      <c r="AQ145" s="44">
        <v>2</v>
      </c>
      <c r="AR145" s="44">
        <v>0</v>
      </c>
      <c r="AS145" s="44">
        <v>1</v>
      </c>
      <c r="AT145" s="29"/>
      <c r="AU145" s="76"/>
      <c r="AW145" s="117"/>
      <c r="AX145" s="45"/>
      <c r="AY145" s="45"/>
      <c r="AZ145" s="45"/>
      <c r="BA145" s="45"/>
      <c r="BG145" s="45"/>
      <c r="BI145" s="45"/>
      <c r="BJ145" s="45"/>
      <c r="BK145" s="45"/>
      <c r="BL145" s="45"/>
      <c r="BM145" s="45"/>
      <c r="BN145" s="45"/>
      <c r="BO145" s="45"/>
      <c r="CC145" s="45"/>
      <c r="CE145" s="67"/>
      <c r="CF145" s="67"/>
      <c r="CG145" s="67"/>
      <c r="CH145" s="67"/>
      <c r="CI145" s="67"/>
      <c r="CJ145" s="68"/>
      <c r="CK145" s="68"/>
      <c r="CL145" s="68"/>
      <c r="CM145" s="67"/>
      <c r="CN145" s="67"/>
      <c r="CO145" s="67"/>
      <c r="CP145" s="67"/>
      <c r="CQ145" s="67"/>
      <c r="CR145" s="67"/>
      <c r="CS145" s="67"/>
      <c r="CT145" s="67"/>
      <c r="CU145" s="67"/>
      <c r="CV145" s="68"/>
      <c r="CW145" s="67"/>
      <c r="CX145" s="67"/>
      <c r="CY145" s="53"/>
      <c r="CZ145" s="53"/>
      <c r="DA145" s="64"/>
      <c r="DB145" s="64"/>
      <c r="DC145" s="64"/>
      <c r="DD145" s="64"/>
      <c r="DE145" s="64"/>
      <c r="DF145" s="64"/>
      <c r="DG145" s="44" t="s">
        <v>512</v>
      </c>
      <c r="DH145" s="44" t="s">
        <v>512</v>
      </c>
      <c r="DI145" s="44"/>
      <c r="DJ145" s="44" t="s">
        <v>512</v>
      </c>
      <c r="DK145" s="95"/>
      <c r="DL145" s="125"/>
      <c r="DM145" s="64"/>
      <c r="DN145" s="64"/>
      <c r="DO145" s="64"/>
      <c r="DP145" s="64"/>
      <c r="DQ145" s="64"/>
      <c r="DR145" s="64"/>
      <c r="DS145" s="90"/>
      <c r="DT145" s="90"/>
      <c r="DU145" s="90"/>
      <c r="DV145" s="90"/>
      <c r="DW145" s="148"/>
      <c r="DX145" s="44"/>
      <c r="DY145" s="44"/>
      <c r="EC145" s="147"/>
      <c r="ED145" s="172"/>
      <c r="EE145" s="172"/>
    </row>
    <row r="146" spans="1:135" ht="21" customHeight="1" x14ac:dyDescent="0.2">
      <c r="A146" s="14">
        <v>145</v>
      </c>
      <c r="B146" s="15" t="s">
        <v>2545</v>
      </c>
      <c r="C146" s="15" t="s">
        <v>2546</v>
      </c>
      <c r="D146" s="16" t="s">
        <v>1889</v>
      </c>
      <c r="E146" s="16">
        <v>19</v>
      </c>
      <c r="F146" s="16">
        <v>4</v>
      </c>
      <c r="G146" s="16" t="s">
        <v>2547</v>
      </c>
      <c r="H146" s="71" t="s">
        <v>2548</v>
      </c>
      <c r="I146" s="72" t="s">
        <v>2549</v>
      </c>
      <c r="J146" s="20">
        <v>3</v>
      </c>
      <c r="K146" s="20">
        <v>3</v>
      </c>
      <c r="L146" s="20" t="s">
        <v>2550</v>
      </c>
      <c r="M146" s="21">
        <v>783</v>
      </c>
      <c r="N146" s="20" t="s">
        <v>1977</v>
      </c>
      <c r="O146" s="20" t="s">
        <v>2551</v>
      </c>
      <c r="P146" s="21">
        <v>4290</v>
      </c>
      <c r="Q146" s="20" t="s">
        <v>1977</v>
      </c>
      <c r="R146" s="20" t="s">
        <v>2552</v>
      </c>
      <c r="S146" s="21">
        <v>44</v>
      </c>
      <c r="T146" s="126" t="s">
        <v>2553</v>
      </c>
      <c r="U146" s="20" t="s">
        <v>2552</v>
      </c>
      <c r="V146" s="21">
        <v>44</v>
      </c>
      <c r="W146" s="126" t="s">
        <v>2553</v>
      </c>
      <c r="X146" s="20">
        <v>126</v>
      </c>
      <c r="Y146" s="88">
        <v>2.48</v>
      </c>
      <c r="Z146" s="88">
        <v>2.48</v>
      </c>
      <c r="AA146" s="88">
        <v>2.04</v>
      </c>
      <c r="AB146" s="88">
        <v>2.04</v>
      </c>
      <c r="AC146" s="23">
        <v>1</v>
      </c>
      <c r="AD146" s="23" t="s">
        <v>411</v>
      </c>
      <c r="AE146" s="23">
        <v>1</v>
      </c>
      <c r="AF146" s="25" t="s">
        <v>199</v>
      </c>
      <c r="AG146" s="25" t="s">
        <v>807</v>
      </c>
      <c r="AH146" s="25" t="s">
        <v>393</v>
      </c>
      <c r="AI146" s="25" t="s">
        <v>207</v>
      </c>
      <c r="AJ146" s="16">
        <v>3</v>
      </c>
      <c r="AK146" s="16">
        <v>4</v>
      </c>
      <c r="AL146" s="23">
        <v>0</v>
      </c>
      <c r="AM146" s="23"/>
      <c r="AN146" s="23">
        <v>0</v>
      </c>
      <c r="AO146" s="20"/>
      <c r="AP146" s="20">
        <v>0</v>
      </c>
      <c r="AQ146" s="20">
        <v>1</v>
      </c>
      <c r="AR146" s="20">
        <v>1</v>
      </c>
      <c r="AS146" s="20">
        <v>0</v>
      </c>
      <c r="AT146" s="15" t="s">
        <v>2554</v>
      </c>
      <c r="AU146" s="27">
        <v>41835</v>
      </c>
      <c r="AV146" s="28">
        <v>41984</v>
      </c>
      <c r="AW146" s="29" t="s">
        <v>223</v>
      </c>
      <c r="AX146" s="30">
        <v>1</v>
      </c>
      <c r="AY146" s="30" t="s">
        <v>2555</v>
      </c>
      <c r="AZ146" s="30">
        <v>240</v>
      </c>
      <c r="BA146" s="135">
        <v>0</v>
      </c>
      <c r="BB146" s="30"/>
      <c r="BC146" s="30">
        <v>2</v>
      </c>
      <c r="BD146" s="141" t="s">
        <v>797</v>
      </c>
      <c r="BE146" s="141" t="s">
        <v>314</v>
      </c>
      <c r="BF146" s="29" t="s">
        <v>2556</v>
      </c>
      <c r="BG146" s="30" t="s">
        <v>2557</v>
      </c>
      <c r="BH146" s="33"/>
      <c r="BI146" s="30">
        <v>24</v>
      </c>
      <c r="BJ146" s="30">
        <v>30</v>
      </c>
      <c r="BK146" s="30">
        <v>36</v>
      </c>
      <c r="BL146" s="30" t="s">
        <v>240</v>
      </c>
      <c r="BM146" s="30">
        <v>44</v>
      </c>
      <c r="BN146" s="30">
        <v>0.99</v>
      </c>
      <c r="BO146" s="30">
        <v>1</v>
      </c>
      <c r="BP146" s="29" t="s">
        <v>2558</v>
      </c>
      <c r="BQ146" s="29" t="s">
        <v>2559</v>
      </c>
      <c r="BR146" s="30">
        <v>120</v>
      </c>
      <c r="BS146" s="30">
        <v>1E-4</v>
      </c>
      <c r="BT146" s="30" t="s">
        <v>244</v>
      </c>
      <c r="BU146" s="30">
        <v>2</v>
      </c>
      <c r="BV146" s="141" t="s">
        <v>797</v>
      </c>
      <c r="BW146" s="141" t="s">
        <v>314</v>
      </c>
      <c r="BX146" s="30" t="s">
        <v>456</v>
      </c>
      <c r="BY146" s="30">
        <v>0.99</v>
      </c>
      <c r="BZ146" s="30" t="s">
        <v>2560</v>
      </c>
      <c r="CA146" s="29" t="s">
        <v>1522</v>
      </c>
      <c r="CB146" s="35"/>
      <c r="CC146" s="20">
        <v>1</v>
      </c>
      <c r="CD146" s="46" t="s">
        <v>2561</v>
      </c>
      <c r="CE146" s="37" t="s">
        <v>262</v>
      </c>
      <c r="CF146" s="38">
        <v>2011</v>
      </c>
      <c r="CG146" s="37" t="s">
        <v>432</v>
      </c>
      <c r="CH146" s="37" t="s">
        <v>267</v>
      </c>
      <c r="CI146" s="37" t="s">
        <v>267</v>
      </c>
      <c r="CJ146" s="39">
        <v>10</v>
      </c>
      <c r="CK146" s="39">
        <v>10</v>
      </c>
      <c r="CL146" s="39">
        <v>48</v>
      </c>
      <c r="CM146" s="37" t="s">
        <v>1181</v>
      </c>
      <c r="CN146" s="37" t="s">
        <v>407</v>
      </c>
      <c r="CO146" s="37" t="s">
        <v>330</v>
      </c>
      <c r="CP146" s="37" t="s">
        <v>2562</v>
      </c>
      <c r="CQ146" s="37" t="s">
        <v>328</v>
      </c>
      <c r="CR146" s="37" t="s">
        <v>330</v>
      </c>
      <c r="CS146" s="37" t="s">
        <v>681</v>
      </c>
      <c r="CT146" s="37" t="s">
        <v>462</v>
      </c>
      <c r="CU146" s="37" t="s">
        <v>281</v>
      </c>
      <c r="CV146" s="39">
        <v>1</v>
      </c>
      <c r="CW146" s="37" t="s">
        <v>282</v>
      </c>
      <c r="CX146" s="37" t="s">
        <v>411</v>
      </c>
      <c r="CY146" s="40">
        <v>80</v>
      </c>
      <c r="CZ146" s="41" t="s">
        <v>284</v>
      </c>
      <c r="DA146" s="41" t="s">
        <v>287</v>
      </c>
      <c r="DB146" s="42">
        <v>1</v>
      </c>
      <c r="DC146" s="42">
        <v>76</v>
      </c>
      <c r="DD146" s="42">
        <v>109.74</v>
      </c>
      <c r="DE146" s="41" t="s">
        <v>287</v>
      </c>
      <c r="DF146" s="70">
        <v>0</v>
      </c>
      <c r="DG146" s="57">
        <v>2.1000000000000001E-16</v>
      </c>
      <c r="DH146" s="57">
        <v>2.1000000000000001E-16</v>
      </c>
      <c r="DI146" s="20"/>
      <c r="DJ146" s="20">
        <v>0.76865199254708405</v>
      </c>
      <c r="DK146" s="95">
        <v>40</v>
      </c>
      <c r="DL146" s="125" t="s">
        <v>284</v>
      </c>
      <c r="DM146" s="125" t="s">
        <v>287</v>
      </c>
      <c r="DN146" s="95">
        <v>1</v>
      </c>
      <c r="DO146" s="95">
        <v>36</v>
      </c>
      <c r="DP146" s="95">
        <v>26.76</v>
      </c>
      <c r="DQ146" s="125" t="s">
        <v>287</v>
      </c>
      <c r="DR146" s="95">
        <v>1E-4</v>
      </c>
      <c r="DS146" s="104">
        <v>8.85E-6</v>
      </c>
      <c r="DT146" s="104">
        <v>8.85E-6</v>
      </c>
      <c r="DU146" s="90"/>
      <c r="DV146" s="90">
        <v>0.65298256700000001</v>
      </c>
      <c r="DW146" s="148"/>
      <c r="DX146" s="29" t="s">
        <v>291</v>
      </c>
      <c r="DY146" s="29" t="s">
        <v>2563</v>
      </c>
      <c r="EA146" s="163">
        <f t="shared" si="10"/>
        <v>1</v>
      </c>
      <c r="EB146" s="163">
        <f t="shared" si="11"/>
        <v>1</v>
      </c>
      <c r="EC146" s="147">
        <f t="shared" si="12"/>
        <v>1</v>
      </c>
      <c r="ED146" s="172">
        <f t="shared" si="13"/>
        <v>76</v>
      </c>
      <c r="EE146" s="172">
        <f t="shared" si="14"/>
        <v>36</v>
      </c>
    </row>
    <row r="147" spans="1:135" ht="21" customHeight="1" x14ac:dyDescent="0.2">
      <c r="A147" s="14">
        <v>146</v>
      </c>
      <c r="B147" s="15" t="s">
        <v>2564</v>
      </c>
      <c r="C147" s="15" t="s">
        <v>2565</v>
      </c>
      <c r="D147" s="16" t="s">
        <v>1889</v>
      </c>
      <c r="E147" s="16">
        <v>19</v>
      </c>
      <c r="F147" s="16">
        <v>3</v>
      </c>
      <c r="G147" s="16" t="s">
        <v>2566</v>
      </c>
      <c r="H147" s="71" t="s">
        <v>2567</v>
      </c>
      <c r="I147" s="72" t="s">
        <v>2568</v>
      </c>
      <c r="J147" s="20">
        <v>3</v>
      </c>
      <c r="K147" s="20">
        <v>1</v>
      </c>
      <c r="L147" s="20" t="s">
        <v>849</v>
      </c>
      <c r="M147" s="21">
        <v>569</v>
      </c>
      <c r="N147" s="20" t="s">
        <v>2569</v>
      </c>
      <c r="O147" s="20" t="s">
        <v>851</v>
      </c>
      <c r="P147" s="21">
        <v>33703</v>
      </c>
      <c r="Q147" s="20" t="s">
        <v>850</v>
      </c>
      <c r="R147" s="20" t="s">
        <v>2570</v>
      </c>
      <c r="S147" s="21">
        <v>773</v>
      </c>
      <c r="T147" s="126" t="s">
        <v>2571</v>
      </c>
      <c r="U147" s="20" t="s">
        <v>2570</v>
      </c>
      <c r="V147" s="21">
        <v>773</v>
      </c>
      <c r="W147" s="126" t="s">
        <v>2571</v>
      </c>
      <c r="X147" s="20">
        <v>15</v>
      </c>
      <c r="Y147" s="22">
        <v>1.9</v>
      </c>
      <c r="Z147" s="22">
        <v>6.74</v>
      </c>
      <c r="AA147" s="88">
        <v>1.83</v>
      </c>
      <c r="AB147" s="88">
        <v>1.83</v>
      </c>
      <c r="AC147" s="23">
        <v>2</v>
      </c>
      <c r="AD147" s="23" t="s">
        <v>2572</v>
      </c>
      <c r="AE147" s="23">
        <v>1</v>
      </c>
      <c r="AF147" s="25" t="s">
        <v>199</v>
      </c>
      <c r="AG147" s="25" t="s">
        <v>203</v>
      </c>
      <c r="AH147" s="25" t="s">
        <v>206</v>
      </c>
      <c r="AI147" s="25" t="s">
        <v>475</v>
      </c>
      <c r="AJ147" s="16">
        <v>4.8</v>
      </c>
      <c r="AK147" s="16">
        <v>4</v>
      </c>
      <c r="AL147" s="23">
        <v>1</v>
      </c>
      <c r="AM147" s="23">
        <v>1</v>
      </c>
      <c r="AN147" s="23">
        <v>0</v>
      </c>
      <c r="AO147" s="23"/>
      <c r="AP147" s="23">
        <v>0</v>
      </c>
      <c r="AQ147" s="20">
        <v>1</v>
      </c>
      <c r="AR147" s="20">
        <v>1</v>
      </c>
      <c r="AS147" s="20">
        <v>0</v>
      </c>
      <c r="AT147" s="15" t="s">
        <v>2573</v>
      </c>
      <c r="AU147" s="27">
        <v>41849</v>
      </c>
      <c r="AV147" s="28">
        <v>41963</v>
      </c>
      <c r="AW147" s="29" t="s">
        <v>223</v>
      </c>
      <c r="AX147" s="30">
        <v>2</v>
      </c>
      <c r="AY147" s="30" t="s">
        <v>2574</v>
      </c>
      <c r="AZ147" s="30">
        <v>15</v>
      </c>
      <c r="BA147" s="30" t="s">
        <v>2575</v>
      </c>
      <c r="BB147" s="30"/>
      <c r="BC147" s="30">
        <v>2</v>
      </c>
      <c r="BD147" s="32" t="s">
        <v>797</v>
      </c>
      <c r="BE147" s="32" t="s">
        <v>314</v>
      </c>
      <c r="BF147" s="29" t="s">
        <v>2576</v>
      </c>
      <c r="BG147" s="30" t="s">
        <v>2577</v>
      </c>
      <c r="BH147" s="33"/>
      <c r="BI147" s="30">
        <v>12</v>
      </c>
      <c r="BJ147" s="30">
        <v>18</v>
      </c>
      <c r="BK147" s="30">
        <v>21</v>
      </c>
      <c r="BL147" s="30" t="s">
        <v>240</v>
      </c>
      <c r="BM147" s="30">
        <v>21</v>
      </c>
      <c r="BN147" s="30">
        <v>0.95</v>
      </c>
      <c r="BO147" s="30">
        <v>1</v>
      </c>
      <c r="BP147" s="29" t="s">
        <v>317</v>
      </c>
      <c r="BQ147" s="29" t="s">
        <v>2578</v>
      </c>
      <c r="BR147" s="30">
        <v>12</v>
      </c>
      <c r="BS147" s="30">
        <v>0.09</v>
      </c>
      <c r="BT147" s="30" t="s">
        <v>244</v>
      </c>
      <c r="BU147" s="30">
        <v>2</v>
      </c>
      <c r="BV147" s="32" t="s">
        <v>452</v>
      </c>
      <c r="BW147" s="32" t="s">
        <v>314</v>
      </c>
      <c r="BX147" s="30" t="s">
        <v>245</v>
      </c>
      <c r="BY147" s="30">
        <v>0.8</v>
      </c>
      <c r="BZ147" s="30" t="s">
        <v>2579</v>
      </c>
      <c r="CA147" s="120" t="s">
        <v>2580</v>
      </c>
      <c r="CB147" s="29" t="s">
        <v>2581</v>
      </c>
      <c r="CC147" s="20">
        <v>1</v>
      </c>
      <c r="CD147" s="46" t="s">
        <v>2582</v>
      </c>
      <c r="CE147" s="37" t="s">
        <v>262</v>
      </c>
      <c r="CF147" s="38">
        <v>2001</v>
      </c>
      <c r="CG147" s="37" t="s">
        <v>266</v>
      </c>
      <c r="CH147" s="37" t="s">
        <v>267</v>
      </c>
      <c r="CI147" s="37" t="s">
        <v>269</v>
      </c>
      <c r="CJ147" s="39">
        <v>40</v>
      </c>
      <c r="CK147" s="39">
        <v>37</v>
      </c>
      <c r="CL147" s="39">
        <v>766</v>
      </c>
      <c r="CM147" s="37" t="s">
        <v>272</v>
      </c>
      <c r="CN147" s="37" t="s">
        <v>886</v>
      </c>
      <c r="CO147" s="37" t="s">
        <v>274</v>
      </c>
      <c r="CP147" s="37" t="s">
        <v>2583</v>
      </c>
      <c r="CQ147" s="37" t="s">
        <v>382</v>
      </c>
      <c r="CR147" s="37" t="s">
        <v>618</v>
      </c>
      <c r="CS147" s="37" t="s">
        <v>572</v>
      </c>
      <c r="CT147" s="37" t="s">
        <v>334</v>
      </c>
      <c r="CU147" s="37" t="s">
        <v>281</v>
      </c>
      <c r="CV147" s="39">
        <v>1</v>
      </c>
      <c r="CW147" s="37" t="s">
        <v>282</v>
      </c>
      <c r="CX147" s="37" t="s">
        <v>198</v>
      </c>
      <c r="CY147" s="40">
        <v>30</v>
      </c>
      <c r="CZ147" s="41" t="s">
        <v>464</v>
      </c>
      <c r="DA147" s="41" t="s">
        <v>287</v>
      </c>
      <c r="DB147" s="42">
        <v>1</v>
      </c>
      <c r="DC147" s="42">
        <v>14</v>
      </c>
      <c r="DD147" s="42">
        <v>3.2</v>
      </c>
      <c r="DE147" s="41" t="s">
        <v>336</v>
      </c>
      <c r="DF147" s="42">
        <v>7.0000000000000001E-3</v>
      </c>
      <c r="DG147" s="20">
        <v>6.4205410000000001E-3</v>
      </c>
      <c r="DH147" s="20">
        <v>6.4205410000000001E-3</v>
      </c>
      <c r="DI147" s="20"/>
      <c r="DJ147" s="20">
        <v>0.64995557096191003</v>
      </c>
      <c r="DK147" s="95">
        <v>24</v>
      </c>
      <c r="DL147" s="125" t="s">
        <v>464</v>
      </c>
      <c r="DM147" s="125" t="s">
        <v>287</v>
      </c>
      <c r="DN147" s="95">
        <v>1</v>
      </c>
      <c r="DO147" s="95">
        <v>11</v>
      </c>
      <c r="DP147" s="95">
        <v>1.9</v>
      </c>
      <c r="DQ147" s="125" t="s">
        <v>287</v>
      </c>
      <c r="DR147" s="95">
        <v>0.09</v>
      </c>
      <c r="DS147" s="90">
        <v>8.3950437000000003E-2</v>
      </c>
      <c r="DT147" s="90">
        <v>8.3950437000000003E-2</v>
      </c>
      <c r="DU147" s="90"/>
      <c r="DV147" s="90">
        <v>0.49708252200000003</v>
      </c>
      <c r="DW147" s="148"/>
      <c r="DX147" s="29" t="s">
        <v>452</v>
      </c>
      <c r="DY147" s="29" t="s">
        <v>491</v>
      </c>
      <c r="EA147" s="163">
        <f t="shared" si="10"/>
        <v>1</v>
      </c>
      <c r="EB147" s="163">
        <f t="shared" si="11"/>
        <v>0</v>
      </c>
      <c r="EC147" s="147">
        <f t="shared" si="12"/>
        <v>1</v>
      </c>
      <c r="ED147" s="172">
        <f t="shared" si="13"/>
        <v>14</v>
      </c>
      <c r="EE147" s="172">
        <f t="shared" si="14"/>
        <v>11</v>
      </c>
    </row>
    <row r="148" spans="1:135" ht="21" customHeight="1" x14ac:dyDescent="0.2">
      <c r="A148" s="14">
        <v>147</v>
      </c>
      <c r="B148" s="15" t="s">
        <v>2584</v>
      </c>
      <c r="C148" s="15" t="s">
        <v>2585</v>
      </c>
      <c r="D148" s="16" t="s">
        <v>1889</v>
      </c>
      <c r="E148" s="16">
        <v>19</v>
      </c>
      <c r="F148" s="16">
        <v>3</v>
      </c>
      <c r="G148" s="16" t="s">
        <v>2586</v>
      </c>
      <c r="H148" s="72"/>
      <c r="I148" s="72" t="s">
        <v>2587</v>
      </c>
      <c r="J148" s="20">
        <v>2</v>
      </c>
      <c r="K148" s="20">
        <v>2</v>
      </c>
      <c r="L148" s="20" t="s">
        <v>2588</v>
      </c>
      <c r="M148" s="20">
        <v>4743</v>
      </c>
      <c r="N148" s="20" t="s">
        <v>2589</v>
      </c>
      <c r="O148" s="20" t="s">
        <v>2588</v>
      </c>
      <c r="P148" s="20">
        <v>4743</v>
      </c>
      <c r="Q148" s="20" t="s">
        <v>2589</v>
      </c>
      <c r="R148" s="20" t="s">
        <v>2590</v>
      </c>
      <c r="S148" s="30">
        <v>0</v>
      </c>
      <c r="T148" s="20" t="s">
        <v>1322</v>
      </c>
      <c r="U148" s="20" t="s">
        <v>1323</v>
      </c>
      <c r="V148" s="30">
        <v>0</v>
      </c>
      <c r="W148" s="20" t="s">
        <v>1322</v>
      </c>
      <c r="X148" s="20">
        <v>86</v>
      </c>
      <c r="Y148" s="88">
        <v>5.61</v>
      </c>
      <c r="Z148" s="88">
        <v>5.61</v>
      </c>
      <c r="AA148" s="88">
        <v>2.2400000000000002</v>
      </c>
      <c r="AB148" s="88">
        <v>2.2400000000000002</v>
      </c>
      <c r="AC148" s="23">
        <v>1</v>
      </c>
      <c r="AD148" s="23" t="s">
        <v>411</v>
      </c>
      <c r="AE148" s="23">
        <v>1</v>
      </c>
      <c r="AF148" s="25" t="s">
        <v>199</v>
      </c>
      <c r="AG148" s="25" t="s">
        <v>203</v>
      </c>
      <c r="AH148" s="25" t="s">
        <v>206</v>
      </c>
      <c r="AI148" s="25" t="s">
        <v>207</v>
      </c>
      <c r="AJ148" s="25" t="s">
        <v>2591</v>
      </c>
      <c r="AK148" s="25" t="s">
        <v>2592</v>
      </c>
      <c r="AL148" s="23">
        <v>0</v>
      </c>
      <c r="AM148" s="20"/>
      <c r="AN148" s="20">
        <v>0</v>
      </c>
      <c r="AO148" s="20"/>
      <c r="AP148" s="20">
        <v>0</v>
      </c>
      <c r="AQ148" s="20">
        <v>1</v>
      </c>
      <c r="AR148" s="20">
        <v>0</v>
      </c>
      <c r="AS148" s="20">
        <v>0</v>
      </c>
      <c r="AT148" s="15" t="s">
        <v>2593</v>
      </c>
      <c r="AU148" s="27">
        <v>41670</v>
      </c>
      <c r="AV148" s="62"/>
      <c r="AW148" s="15" t="s">
        <v>311</v>
      </c>
      <c r="AX148" s="16">
        <v>1</v>
      </c>
      <c r="AY148" s="16" t="s">
        <v>2594</v>
      </c>
      <c r="AZ148" s="16">
        <v>37</v>
      </c>
      <c r="BA148" s="16" t="s">
        <v>527</v>
      </c>
      <c r="BB148" s="62"/>
      <c r="BC148" s="62"/>
      <c r="BD148" s="15" t="s">
        <v>1397</v>
      </c>
      <c r="BE148" s="15" t="s">
        <v>235</v>
      </c>
      <c r="BF148" s="15" t="s">
        <v>2595</v>
      </c>
      <c r="BG148" s="62"/>
      <c r="BH148" s="62"/>
      <c r="BI148" s="16">
        <v>78</v>
      </c>
      <c r="BJ148" s="16">
        <v>120</v>
      </c>
      <c r="BK148" s="16">
        <v>126</v>
      </c>
      <c r="BL148" s="62"/>
      <c r="BM148" s="62"/>
      <c r="BN148" s="62"/>
      <c r="BO148" s="62"/>
      <c r="BP148" s="35"/>
      <c r="BQ148" s="35"/>
      <c r="BR148" s="35"/>
      <c r="BS148" s="35"/>
      <c r="BT148" s="35"/>
      <c r="BU148" s="35"/>
      <c r="BV148" s="35"/>
      <c r="BW148" s="35"/>
      <c r="BX148" s="35"/>
      <c r="BY148" s="35"/>
      <c r="BZ148" s="35"/>
      <c r="CA148" s="35"/>
      <c r="CB148" s="35"/>
      <c r="CC148" s="16">
        <v>0</v>
      </c>
      <c r="CD148" s="35"/>
      <c r="CE148" s="69"/>
      <c r="CF148" s="69"/>
      <c r="CG148" s="69"/>
      <c r="CH148" s="69"/>
      <c r="CI148" s="69"/>
      <c r="CJ148" s="68"/>
      <c r="CK148" s="68"/>
      <c r="CL148" s="68"/>
      <c r="CM148" s="69"/>
      <c r="CN148" s="69"/>
      <c r="CO148" s="69"/>
      <c r="CP148" s="69"/>
      <c r="CQ148" s="69"/>
      <c r="CR148" s="69"/>
      <c r="CS148" s="69"/>
      <c r="CT148" s="69"/>
      <c r="CU148" s="69"/>
      <c r="CV148" s="68"/>
      <c r="CW148" s="69"/>
      <c r="CX148" s="69"/>
      <c r="CY148" s="14">
        <v>37</v>
      </c>
      <c r="CZ148" s="41" t="s">
        <v>284</v>
      </c>
      <c r="DA148" s="41" t="s">
        <v>287</v>
      </c>
      <c r="DB148" s="42">
        <v>1</v>
      </c>
      <c r="DC148" s="42">
        <v>69</v>
      </c>
      <c r="DD148" s="42">
        <v>6.98</v>
      </c>
      <c r="DE148" s="41" t="s">
        <v>336</v>
      </c>
      <c r="DF148" s="42">
        <v>0.01</v>
      </c>
      <c r="DG148" s="20">
        <v>1.0189448E-2</v>
      </c>
      <c r="DH148" s="20">
        <v>1.0189448E-2</v>
      </c>
      <c r="DI148" s="20"/>
      <c r="DJ148" s="20">
        <v>0.30309450770371599</v>
      </c>
      <c r="DK148" s="95"/>
      <c r="DL148" s="125"/>
      <c r="DM148" s="64"/>
      <c r="DN148" s="64"/>
      <c r="DO148" s="64"/>
      <c r="DP148" s="64"/>
      <c r="DQ148" s="64"/>
      <c r="DR148" s="64"/>
      <c r="DS148" s="90"/>
      <c r="DT148" s="90"/>
      <c r="DU148" s="90"/>
      <c r="DV148" s="90"/>
      <c r="DW148" s="148"/>
      <c r="DX148" s="20"/>
      <c r="DY148" s="20"/>
      <c r="EC148" s="147"/>
      <c r="ED148" s="172"/>
      <c r="EE148" s="172"/>
    </row>
    <row r="149" spans="1:135" ht="21" customHeight="1" x14ac:dyDescent="0.2">
      <c r="A149" s="14">
        <v>148</v>
      </c>
      <c r="B149" s="100" t="s">
        <v>2596</v>
      </c>
      <c r="C149" s="15" t="s">
        <v>2597</v>
      </c>
      <c r="D149" s="16" t="s">
        <v>1889</v>
      </c>
      <c r="E149" s="16">
        <v>19</v>
      </c>
      <c r="F149" s="16">
        <v>2</v>
      </c>
      <c r="G149" s="16" t="s">
        <v>2598</v>
      </c>
      <c r="H149" s="71" t="s">
        <v>2599</v>
      </c>
      <c r="I149" s="72" t="s">
        <v>2600</v>
      </c>
      <c r="J149" s="20">
        <v>2</v>
      </c>
      <c r="K149" s="20">
        <v>2</v>
      </c>
      <c r="L149" s="20" t="s">
        <v>2601</v>
      </c>
      <c r="M149" s="21">
        <v>1999</v>
      </c>
      <c r="N149" s="20" t="s">
        <v>1101</v>
      </c>
      <c r="O149" s="20" t="s">
        <v>2601</v>
      </c>
      <c r="P149" s="21">
        <v>1999</v>
      </c>
      <c r="Q149" s="20" t="s">
        <v>1101</v>
      </c>
      <c r="R149" s="20" t="s">
        <v>2602</v>
      </c>
      <c r="S149" s="21">
        <v>258</v>
      </c>
      <c r="T149" s="20" t="s">
        <v>498</v>
      </c>
      <c r="U149" s="20" t="s">
        <v>2602</v>
      </c>
      <c r="V149" s="21">
        <v>258</v>
      </c>
      <c r="W149" s="20" t="s">
        <v>498</v>
      </c>
      <c r="X149" s="20">
        <v>20</v>
      </c>
      <c r="Y149" s="22">
        <v>1.97</v>
      </c>
      <c r="Z149" s="22">
        <v>1.97</v>
      </c>
      <c r="AA149" s="22">
        <v>4.3600000000000003</v>
      </c>
      <c r="AB149" s="22">
        <v>4.3600000000000003</v>
      </c>
      <c r="AC149" s="23">
        <v>2</v>
      </c>
      <c r="AD149" s="23" t="s">
        <v>411</v>
      </c>
      <c r="AE149" s="23">
        <v>1</v>
      </c>
      <c r="AF149" s="25" t="s">
        <v>199</v>
      </c>
      <c r="AG149" s="25" t="s">
        <v>359</v>
      </c>
      <c r="AH149" s="25" t="s">
        <v>360</v>
      </c>
      <c r="AI149" s="25" t="s">
        <v>309</v>
      </c>
      <c r="AJ149" s="16">
        <v>3.5</v>
      </c>
      <c r="AK149" s="16">
        <v>3.6</v>
      </c>
      <c r="AL149" s="23">
        <v>0</v>
      </c>
      <c r="AM149" s="20"/>
      <c r="AN149" s="20">
        <v>0</v>
      </c>
      <c r="AO149" s="20"/>
      <c r="AP149" s="20">
        <v>0</v>
      </c>
      <c r="AQ149" s="20">
        <v>1</v>
      </c>
      <c r="AR149" s="20">
        <v>1</v>
      </c>
      <c r="AS149" s="20">
        <v>0</v>
      </c>
      <c r="AT149" s="15" t="s">
        <v>2603</v>
      </c>
      <c r="AU149" s="27">
        <v>40909</v>
      </c>
      <c r="AV149" s="28">
        <v>42002</v>
      </c>
      <c r="AW149" s="29" t="s">
        <v>2603</v>
      </c>
      <c r="AX149" s="30">
        <v>2</v>
      </c>
      <c r="AY149" s="30" t="s">
        <v>2604</v>
      </c>
      <c r="AZ149" s="30">
        <v>208</v>
      </c>
      <c r="BA149" s="30">
        <v>8.0000000000000002E-3</v>
      </c>
      <c r="BB149" s="33"/>
      <c r="BC149" s="33"/>
      <c r="BD149" s="32" t="s">
        <v>233</v>
      </c>
      <c r="BE149" s="32" t="s">
        <v>235</v>
      </c>
      <c r="BF149" s="29" t="s">
        <v>2605</v>
      </c>
      <c r="BG149" s="30" t="s">
        <v>2606</v>
      </c>
      <c r="BH149" s="33"/>
      <c r="BI149" s="30">
        <v>64</v>
      </c>
      <c r="BJ149" s="30">
        <v>80</v>
      </c>
      <c r="BK149" s="30">
        <v>96</v>
      </c>
      <c r="BL149" s="30" t="s">
        <v>240</v>
      </c>
      <c r="BM149" s="30">
        <v>132</v>
      </c>
      <c r="BN149" s="30">
        <v>0.99</v>
      </c>
      <c r="BO149" s="30">
        <v>1</v>
      </c>
      <c r="BP149" s="29" t="s">
        <v>858</v>
      </c>
      <c r="BQ149" s="29" t="s">
        <v>2607</v>
      </c>
      <c r="BR149" s="30">
        <v>263</v>
      </c>
      <c r="BS149" s="30">
        <v>0.628</v>
      </c>
      <c r="BT149" s="30" t="s">
        <v>375</v>
      </c>
      <c r="BU149" s="31"/>
      <c r="BV149" s="32" t="s">
        <v>233</v>
      </c>
      <c r="BW149" s="32" t="s">
        <v>235</v>
      </c>
      <c r="BX149" s="30" t="s">
        <v>245</v>
      </c>
      <c r="BY149" s="30">
        <v>0.99</v>
      </c>
      <c r="BZ149" s="30" t="s">
        <v>2608</v>
      </c>
      <c r="CA149" s="29" t="s">
        <v>1228</v>
      </c>
      <c r="CB149" s="35"/>
      <c r="CC149" s="20">
        <v>1</v>
      </c>
      <c r="CD149" s="46" t="s">
        <v>2609</v>
      </c>
      <c r="CE149" s="37" t="s">
        <v>262</v>
      </c>
      <c r="CF149" s="38">
        <v>2015</v>
      </c>
      <c r="CG149" s="37" t="s">
        <v>325</v>
      </c>
      <c r="CH149" s="37" t="s">
        <v>326</v>
      </c>
      <c r="CI149" s="37" t="s">
        <v>326</v>
      </c>
      <c r="CJ149" s="39">
        <v>8</v>
      </c>
      <c r="CK149" s="39">
        <v>5</v>
      </c>
      <c r="CL149" s="39">
        <v>258</v>
      </c>
      <c r="CM149" s="37" t="s">
        <v>616</v>
      </c>
      <c r="CN149" s="37" t="s">
        <v>380</v>
      </c>
      <c r="CO149" s="37" t="s">
        <v>274</v>
      </c>
      <c r="CP149" s="37" t="s">
        <v>2610</v>
      </c>
      <c r="CQ149" s="37" t="s">
        <v>382</v>
      </c>
      <c r="CR149" s="37" t="s">
        <v>618</v>
      </c>
      <c r="CS149" s="37" t="s">
        <v>332</v>
      </c>
      <c r="CT149" s="37" t="s">
        <v>409</v>
      </c>
      <c r="CU149" s="37" t="s">
        <v>281</v>
      </c>
      <c r="CV149" s="39">
        <v>1</v>
      </c>
      <c r="CW149" s="37" t="s">
        <v>282</v>
      </c>
      <c r="CX149" s="37" t="s">
        <v>411</v>
      </c>
      <c r="CY149" s="40">
        <v>208</v>
      </c>
      <c r="CZ149" s="41" t="s">
        <v>284</v>
      </c>
      <c r="DA149" s="41" t="s">
        <v>287</v>
      </c>
      <c r="DB149" s="42">
        <v>1</v>
      </c>
      <c r="DC149" s="42">
        <v>194</v>
      </c>
      <c r="DD149" s="42">
        <v>7.16</v>
      </c>
      <c r="DE149" s="41" t="s">
        <v>287</v>
      </c>
      <c r="DF149" s="42">
        <v>8.0000000000000002E-3</v>
      </c>
      <c r="DG149" s="20">
        <v>8.0920309999999995E-3</v>
      </c>
      <c r="DH149" s="20">
        <v>8.0920309999999995E-3</v>
      </c>
      <c r="DI149" s="20"/>
      <c r="DJ149" s="20">
        <v>0.18866254892603801</v>
      </c>
      <c r="DK149" s="95">
        <v>263</v>
      </c>
      <c r="DL149" s="125" t="s">
        <v>284</v>
      </c>
      <c r="DM149" s="125" t="s">
        <v>287</v>
      </c>
      <c r="DN149" s="95">
        <v>1</v>
      </c>
      <c r="DO149" s="95">
        <v>259</v>
      </c>
      <c r="DP149" s="95">
        <v>0.23599999999999999</v>
      </c>
      <c r="DQ149" s="125" t="s">
        <v>287</v>
      </c>
      <c r="DR149" s="95">
        <v>0.628</v>
      </c>
      <c r="DS149" s="90">
        <v>0.62752089600000005</v>
      </c>
      <c r="DT149" s="90">
        <v>0.62752089600000005</v>
      </c>
      <c r="DU149" s="90"/>
      <c r="DV149" s="151">
        <f>-0.030172295</f>
        <v>-3.0172294999999998E-2</v>
      </c>
      <c r="DW149" s="148"/>
      <c r="DX149" s="29" t="s">
        <v>710</v>
      </c>
      <c r="DY149" s="29" t="s">
        <v>2611</v>
      </c>
      <c r="EA149" s="163">
        <f t="shared" si="10"/>
        <v>1</v>
      </c>
      <c r="EB149" s="163">
        <f t="shared" si="11"/>
        <v>0</v>
      </c>
      <c r="EC149" s="147">
        <f t="shared" si="12"/>
        <v>1</v>
      </c>
      <c r="ED149" s="172">
        <f t="shared" si="13"/>
        <v>194</v>
      </c>
      <c r="EE149" s="172">
        <f t="shared" si="14"/>
        <v>259</v>
      </c>
    </row>
    <row r="150" spans="1:135" ht="21" customHeight="1" x14ac:dyDescent="0.2">
      <c r="A150" s="14">
        <v>149</v>
      </c>
      <c r="B150" s="100" t="s">
        <v>2596</v>
      </c>
      <c r="C150" s="15" t="s">
        <v>2597</v>
      </c>
      <c r="D150" s="16" t="s">
        <v>1889</v>
      </c>
      <c r="E150" s="16">
        <v>19</v>
      </c>
      <c r="F150" s="16">
        <v>2</v>
      </c>
      <c r="G150" s="16" t="s">
        <v>2598</v>
      </c>
      <c r="H150" s="71" t="s">
        <v>2599</v>
      </c>
      <c r="I150" s="72" t="s">
        <v>2600</v>
      </c>
      <c r="J150" s="20">
        <v>2</v>
      </c>
      <c r="K150" s="20">
        <v>2</v>
      </c>
      <c r="L150" s="20" t="s">
        <v>2601</v>
      </c>
      <c r="M150" s="21">
        <v>1999</v>
      </c>
      <c r="N150" s="20" t="s">
        <v>1101</v>
      </c>
      <c r="O150" s="20" t="s">
        <v>2601</v>
      </c>
      <c r="P150" s="21">
        <v>1999</v>
      </c>
      <c r="Q150" s="20" t="s">
        <v>1101</v>
      </c>
      <c r="R150" s="20" t="s">
        <v>2602</v>
      </c>
      <c r="S150" s="21">
        <v>258</v>
      </c>
      <c r="T150" s="20" t="s">
        <v>498</v>
      </c>
      <c r="U150" s="20" t="s">
        <v>2602</v>
      </c>
      <c r="V150" s="21">
        <v>258</v>
      </c>
      <c r="W150" s="20" t="s">
        <v>498</v>
      </c>
      <c r="X150" s="20">
        <v>20</v>
      </c>
      <c r="Y150" s="22">
        <v>1.97</v>
      </c>
      <c r="Z150" s="22">
        <v>1.97</v>
      </c>
      <c r="AA150" s="22">
        <v>4.3600000000000003</v>
      </c>
      <c r="AB150" s="22">
        <v>4.3600000000000003</v>
      </c>
      <c r="AC150" s="23">
        <v>2</v>
      </c>
      <c r="AD150" s="23" t="s">
        <v>411</v>
      </c>
      <c r="AE150" s="23">
        <v>1</v>
      </c>
      <c r="AF150" s="25" t="s">
        <v>199</v>
      </c>
      <c r="AG150" s="25" t="s">
        <v>359</v>
      </c>
      <c r="AH150" s="25" t="s">
        <v>360</v>
      </c>
      <c r="AI150" s="25" t="s">
        <v>309</v>
      </c>
      <c r="AJ150" s="16">
        <v>3.5</v>
      </c>
      <c r="AK150" s="16">
        <v>3.6</v>
      </c>
      <c r="AL150" s="23">
        <v>0</v>
      </c>
      <c r="AM150" s="20"/>
      <c r="AN150" s="20">
        <v>0</v>
      </c>
      <c r="AO150" s="20"/>
      <c r="AP150" s="20">
        <v>0</v>
      </c>
      <c r="AQ150" s="20">
        <v>1</v>
      </c>
      <c r="AR150" s="20">
        <v>1</v>
      </c>
      <c r="AS150" s="20">
        <v>1</v>
      </c>
      <c r="AT150" s="15" t="s">
        <v>2603</v>
      </c>
      <c r="AU150" s="27">
        <v>40909</v>
      </c>
      <c r="AV150" s="28">
        <v>42002</v>
      </c>
      <c r="AW150" s="29" t="s">
        <v>2603</v>
      </c>
      <c r="AX150" s="30">
        <v>2</v>
      </c>
      <c r="AY150" s="30" t="s">
        <v>2604</v>
      </c>
      <c r="AZ150" s="30">
        <v>208</v>
      </c>
      <c r="BA150" s="30">
        <v>8.0000000000000002E-3</v>
      </c>
      <c r="BB150" s="33"/>
      <c r="BC150" s="33"/>
      <c r="BD150" s="32" t="s">
        <v>233</v>
      </c>
      <c r="BE150" s="32" t="s">
        <v>235</v>
      </c>
      <c r="BF150" s="29" t="s">
        <v>2605</v>
      </c>
      <c r="BG150" s="30" t="s">
        <v>2606</v>
      </c>
      <c r="BH150" s="33"/>
      <c r="BI150" s="30">
        <v>64</v>
      </c>
      <c r="BJ150" s="30">
        <v>80</v>
      </c>
      <c r="BK150" s="30">
        <v>96</v>
      </c>
      <c r="BL150" s="30" t="s">
        <v>240</v>
      </c>
      <c r="BM150" s="30">
        <v>132</v>
      </c>
      <c r="BN150" s="30">
        <v>0.99</v>
      </c>
      <c r="BO150" s="30">
        <v>1</v>
      </c>
      <c r="BP150" s="29" t="s">
        <v>858</v>
      </c>
      <c r="BQ150" s="29" t="s">
        <v>2612</v>
      </c>
      <c r="BR150" s="30">
        <v>318</v>
      </c>
      <c r="BS150" s="30">
        <v>0.746</v>
      </c>
      <c r="BT150" s="30" t="s">
        <v>244</v>
      </c>
      <c r="BU150" s="31"/>
      <c r="BV150" s="32" t="s">
        <v>233</v>
      </c>
      <c r="BW150" s="32" t="s">
        <v>235</v>
      </c>
      <c r="BX150" s="30" t="s">
        <v>245</v>
      </c>
      <c r="BY150" s="30">
        <v>0.99</v>
      </c>
      <c r="BZ150" s="30" t="s">
        <v>2613</v>
      </c>
      <c r="CA150" s="15" t="s">
        <v>1228</v>
      </c>
      <c r="CB150" s="35"/>
      <c r="CC150" s="20">
        <v>1</v>
      </c>
      <c r="CD150" s="46" t="s">
        <v>2614</v>
      </c>
      <c r="CE150" s="37" t="s">
        <v>262</v>
      </c>
      <c r="CF150" s="38">
        <v>2015</v>
      </c>
      <c r="CG150" s="37" t="s">
        <v>325</v>
      </c>
      <c r="CH150" s="37" t="s">
        <v>326</v>
      </c>
      <c r="CI150" s="37" t="s">
        <v>326</v>
      </c>
      <c r="CJ150" s="39">
        <v>8</v>
      </c>
      <c r="CK150" s="39">
        <v>5</v>
      </c>
      <c r="CL150" s="39">
        <v>258</v>
      </c>
      <c r="CM150" s="37" t="s">
        <v>616</v>
      </c>
      <c r="CN150" s="37" t="s">
        <v>380</v>
      </c>
      <c r="CO150" s="37" t="s">
        <v>274</v>
      </c>
      <c r="CP150" s="37" t="s">
        <v>2610</v>
      </c>
      <c r="CQ150" s="37" t="s">
        <v>382</v>
      </c>
      <c r="CR150" s="37" t="s">
        <v>618</v>
      </c>
      <c r="CS150" s="37" t="s">
        <v>332</v>
      </c>
      <c r="CT150" s="37" t="s">
        <v>409</v>
      </c>
      <c r="CU150" s="37" t="s">
        <v>281</v>
      </c>
      <c r="CV150" s="39">
        <v>1</v>
      </c>
      <c r="CW150" s="37" t="s">
        <v>282</v>
      </c>
      <c r="CX150" s="37" t="s">
        <v>411</v>
      </c>
      <c r="CY150" s="40">
        <v>208</v>
      </c>
      <c r="CZ150" s="41" t="s">
        <v>284</v>
      </c>
      <c r="DA150" s="41" t="s">
        <v>287</v>
      </c>
      <c r="DB150" s="42">
        <v>1</v>
      </c>
      <c r="DC150" s="42">
        <v>194</v>
      </c>
      <c r="DD150" s="42">
        <v>7.16</v>
      </c>
      <c r="DE150" s="41" t="s">
        <v>287</v>
      </c>
      <c r="DF150" s="42">
        <v>8.0000000000000002E-3</v>
      </c>
      <c r="DG150" s="20">
        <v>8.0920309999999995E-3</v>
      </c>
      <c r="DH150" s="20">
        <v>8.0920309999999995E-3</v>
      </c>
      <c r="DI150" s="20"/>
      <c r="DJ150" s="20">
        <v>0.18866254892603801</v>
      </c>
      <c r="DK150" s="95">
        <v>318</v>
      </c>
      <c r="DL150" s="125" t="s">
        <v>284</v>
      </c>
      <c r="DM150" s="125" t="s">
        <v>287</v>
      </c>
      <c r="DN150" s="95">
        <v>1</v>
      </c>
      <c r="DO150" s="95">
        <v>314</v>
      </c>
      <c r="DP150" s="95">
        <v>0.105</v>
      </c>
      <c r="DQ150" s="125" t="s">
        <v>287</v>
      </c>
      <c r="DR150" s="95">
        <v>0.746</v>
      </c>
      <c r="DS150" s="90">
        <v>0.74612573000000004</v>
      </c>
      <c r="DT150" s="90">
        <v>0.74612573000000004</v>
      </c>
      <c r="DU150" s="90"/>
      <c r="DV150" s="90">
        <v>1.8283410999999999E-2</v>
      </c>
      <c r="DW150" s="148"/>
      <c r="DX150" s="29" t="s">
        <v>710</v>
      </c>
      <c r="DY150" s="29" t="s">
        <v>2615</v>
      </c>
      <c r="EA150" s="163">
        <f t="shared" si="10"/>
        <v>1</v>
      </c>
      <c r="EB150" s="163">
        <f t="shared" si="11"/>
        <v>0</v>
      </c>
      <c r="EC150" s="147">
        <f t="shared" si="12"/>
        <v>1</v>
      </c>
      <c r="ED150" s="172">
        <f t="shared" si="13"/>
        <v>194</v>
      </c>
      <c r="EE150" s="172">
        <f t="shared" si="14"/>
        <v>314</v>
      </c>
    </row>
    <row r="151" spans="1:135" ht="21" customHeight="1" x14ac:dyDescent="0.2">
      <c r="A151" s="14">
        <v>150</v>
      </c>
      <c r="B151" s="15" t="s">
        <v>2616</v>
      </c>
      <c r="C151" s="15" t="s">
        <v>2617</v>
      </c>
      <c r="D151" s="16" t="s">
        <v>1889</v>
      </c>
      <c r="E151" s="16">
        <v>19</v>
      </c>
      <c r="F151" s="16">
        <v>1</v>
      </c>
      <c r="G151" s="16" t="s">
        <v>2618</v>
      </c>
      <c r="H151" s="71" t="s">
        <v>2619</v>
      </c>
      <c r="I151" s="72" t="s">
        <v>2620</v>
      </c>
      <c r="J151" s="20">
        <v>2</v>
      </c>
      <c r="K151" s="20">
        <v>2</v>
      </c>
      <c r="L151" s="20" t="s">
        <v>2621</v>
      </c>
      <c r="M151" s="21">
        <v>134</v>
      </c>
      <c r="N151" s="20" t="s">
        <v>2622</v>
      </c>
      <c r="O151" s="21" t="s">
        <v>2623</v>
      </c>
      <c r="P151" s="21">
        <v>11039</v>
      </c>
      <c r="Q151" s="20" t="s">
        <v>2624</v>
      </c>
      <c r="R151" s="20" t="s">
        <v>2625</v>
      </c>
      <c r="S151" s="21">
        <v>0</v>
      </c>
      <c r="T151" s="20" t="s">
        <v>672</v>
      </c>
      <c r="U151" s="20" t="s">
        <v>669</v>
      </c>
      <c r="V151" s="21">
        <v>0</v>
      </c>
      <c r="W151" s="20" t="s">
        <v>719</v>
      </c>
      <c r="X151" s="20">
        <v>7</v>
      </c>
      <c r="Y151" s="88">
        <v>2.7</v>
      </c>
      <c r="Z151" s="88">
        <v>1.37</v>
      </c>
      <c r="AA151" s="88">
        <v>2.08</v>
      </c>
      <c r="AB151" s="22">
        <v>3.02</v>
      </c>
      <c r="AC151" s="23">
        <v>1</v>
      </c>
      <c r="AD151" s="23" t="s">
        <v>198</v>
      </c>
      <c r="AE151" s="23">
        <v>1</v>
      </c>
      <c r="AF151" s="25" t="s">
        <v>199</v>
      </c>
      <c r="AG151" s="25" t="s">
        <v>807</v>
      </c>
      <c r="AH151" s="25" t="s">
        <v>206</v>
      </c>
      <c r="AI151" s="25" t="s">
        <v>475</v>
      </c>
      <c r="AJ151" s="16">
        <v>2.8</v>
      </c>
      <c r="AK151" s="16">
        <v>2.6</v>
      </c>
      <c r="AL151" s="23">
        <v>0</v>
      </c>
      <c r="AM151" s="23"/>
      <c r="AN151" s="23">
        <v>0</v>
      </c>
      <c r="AO151" s="20"/>
      <c r="AP151" s="20">
        <v>0</v>
      </c>
      <c r="AQ151" s="20">
        <v>1</v>
      </c>
      <c r="AR151" s="20">
        <v>1</v>
      </c>
      <c r="AS151" s="20">
        <v>0</v>
      </c>
      <c r="AT151" s="15" t="s">
        <v>2626</v>
      </c>
      <c r="AU151" s="27">
        <v>41856</v>
      </c>
      <c r="AV151" s="47">
        <v>42023</v>
      </c>
      <c r="AW151" s="29" t="s">
        <v>311</v>
      </c>
      <c r="AX151" s="30">
        <v>1</v>
      </c>
      <c r="AY151" s="30" t="s">
        <v>2627</v>
      </c>
      <c r="AZ151" s="30">
        <v>14</v>
      </c>
      <c r="BA151" s="30" t="s">
        <v>2110</v>
      </c>
      <c r="BB151" s="33"/>
      <c r="BC151" s="33"/>
      <c r="BD151" s="32" t="s">
        <v>233</v>
      </c>
      <c r="BE151" s="32" t="s">
        <v>235</v>
      </c>
      <c r="BF151" s="29" t="s">
        <v>2628</v>
      </c>
      <c r="BG151" s="30" t="s">
        <v>2629</v>
      </c>
      <c r="BH151" s="33"/>
      <c r="BI151" s="30">
        <v>11</v>
      </c>
      <c r="BJ151" s="30">
        <v>13</v>
      </c>
      <c r="BK151" s="30">
        <v>15</v>
      </c>
      <c r="BL151" s="30" t="s">
        <v>506</v>
      </c>
      <c r="BM151" s="30">
        <v>15</v>
      </c>
      <c r="BN151" s="30">
        <v>0.95</v>
      </c>
      <c r="BO151" s="30">
        <v>9</v>
      </c>
      <c r="BP151" s="29" t="s">
        <v>242</v>
      </c>
      <c r="BQ151" s="29" t="s">
        <v>2630</v>
      </c>
      <c r="BR151" s="30">
        <v>19</v>
      </c>
      <c r="BS151" s="30">
        <v>0.36899999999999999</v>
      </c>
      <c r="BT151" s="30" t="s">
        <v>244</v>
      </c>
      <c r="BU151" s="31"/>
      <c r="BV151" s="32" t="s">
        <v>233</v>
      </c>
      <c r="BW151" s="32" t="s">
        <v>235</v>
      </c>
      <c r="BX151" s="30" t="s">
        <v>245</v>
      </c>
      <c r="BY151" s="30">
        <v>0.98</v>
      </c>
      <c r="BZ151" s="30" t="s">
        <v>2631</v>
      </c>
      <c r="CA151" s="29" t="s">
        <v>651</v>
      </c>
      <c r="CB151" s="35"/>
      <c r="CC151" s="20">
        <v>1</v>
      </c>
      <c r="CD151" s="46" t="s">
        <v>2632</v>
      </c>
      <c r="CE151" s="37" t="s">
        <v>262</v>
      </c>
      <c r="CF151" s="38">
        <v>2013</v>
      </c>
      <c r="CG151" s="37" t="s">
        <v>432</v>
      </c>
      <c r="CH151" s="37" t="s">
        <v>758</v>
      </c>
      <c r="CI151" s="37" t="s">
        <v>269</v>
      </c>
      <c r="CJ151" s="39">
        <v>12</v>
      </c>
      <c r="CK151" s="39">
        <v>9</v>
      </c>
      <c r="CL151" s="39">
        <v>292</v>
      </c>
      <c r="CM151" s="37" t="s">
        <v>272</v>
      </c>
      <c r="CN151" s="37" t="s">
        <v>407</v>
      </c>
      <c r="CO151" s="37" t="s">
        <v>330</v>
      </c>
      <c r="CP151" s="37" t="s">
        <v>2633</v>
      </c>
      <c r="CQ151" s="37" t="s">
        <v>618</v>
      </c>
      <c r="CR151" s="37" t="s">
        <v>276</v>
      </c>
      <c r="CS151" s="37" t="s">
        <v>572</v>
      </c>
      <c r="CT151" s="37" t="s">
        <v>654</v>
      </c>
      <c r="CU151" s="37" t="s">
        <v>281</v>
      </c>
      <c r="CV151" s="39">
        <v>1</v>
      </c>
      <c r="CW151" s="37" t="s">
        <v>282</v>
      </c>
      <c r="CX151" s="37" t="s">
        <v>198</v>
      </c>
      <c r="CY151" s="40">
        <v>14</v>
      </c>
      <c r="CZ151" s="41" t="s">
        <v>284</v>
      </c>
      <c r="DA151" s="41" t="s">
        <v>287</v>
      </c>
      <c r="DB151" s="42">
        <v>1</v>
      </c>
      <c r="DC151" s="42">
        <v>13</v>
      </c>
      <c r="DD151" s="42">
        <v>14.2</v>
      </c>
      <c r="DE151" s="41" t="s">
        <v>1994</v>
      </c>
      <c r="DF151" s="42">
        <v>0.99</v>
      </c>
      <c r="DG151" s="20">
        <v>2.3444690000000001E-3</v>
      </c>
      <c r="DH151" s="20">
        <v>2.3444690000000001E-3</v>
      </c>
      <c r="DI151" s="20"/>
      <c r="DJ151" s="20">
        <v>0.72253638214930904</v>
      </c>
      <c r="DK151" s="95">
        <v>19</v>
      </c>
      <c r="DL151" s="125" t="s">
        <v>284</v>
      </c>
      <c r="DM151" s="125" t="s">
        <v>287</v>
      </c>
      <c r="DN151" s="95">
        <v>1</v>
      </c>
      <c r="DO151" s="95">
        <v>18</v>
      </c>
      <c r="DP151" s="95">
        <v>0.81</v>
      </c>
      <c r="DQ151" s="125" t="s">
        <v>287</v>
      </c>
      <c r="DR151" s="95">
        <v>0.36899999999999999</v>
      </c>
      <c r="DS151" s="90">
        <v>0.380003702</v>
      </c>
      <c r="DT151" s="90">
        <v>0.380003702</v>
      </c>
      <c r="DU151" s="90"/>
      <c r="DV151" s="90">
        <v>0.20751433899999999</v>
      </c>
      <c r="DW151" s="148"/>
      <c r="DX151" s="29" t="s">
        <v>2634</v>
      </c>
      <c r="DY151" s="29" t="s">
        <v>2635</v>
      </c>
      <c r="EA151" s="163">
        <f t="shared" si="10"/>
        <v>1</v>
      </c>
      <c r="EB151" s="163">
        <f t="shared" si="11"/>
        <v>0</v>
      </c>
      <c r="EC151" s="147">
        <f t="shared" si="12"/>
        <v>1</v>
      </c>
      <c r="ED151" s="172">
        <f t="shared" si="13"/>
        <v>13</v>
      </c>
      <c r="EE151" s="172">
        <f t="shared" si="14"/>
        <v>18</v>
      </c>
    </row>
    <row r="152" spans="1:135" ht="21" customHeight="1" x14ac:dyDescent="0.2">
      <c r="A152" s="14">
        <v>151</v>
      </c>
      <c r="B152" s="15" t="s">
        <v>2636</v>
      </c>
      <c r="C152" s="15" t="s">
        <v>2637</v>
      </c>
      <c r="D152" s="16" t="s">
        <v>1889</v>
      </c>
      <c r="E152" s="16">
        <v>19</v>
      </c>
      <c r="F152" s="16">
        <v>12</v>
      </c>
      <c r="G152" s="16" t="s">
        <v>2638</v>
      </c>
      <c r="H152" s="71" t="s">
        <v>2639</v>
      </c>
      <c r="I152" s="72" t="s">
        <v>2640</v>
      </c>
      <c r="J152" s="20">
        <v>3</v>
      </c>
      <c r="K152" s="20">
        <v>3</v>
      </c>
      <c r="L152" s="20" t="s">
        <v>2641</v>
      </c>
      <c r="M152" s="21">
        <v>1700</v>
      </c>
      <c r="N152" s="20" t="s">
        <v>2642</v>
      </c>
      <c r="O152" s="20" t="s">
        <v>2641</v>
      </c>
      <c r="P152" s="21">
        <v>1700</v>
      </c>
      <c r="Q152" s="20" t="s">
        <v>2642</v>
      </c>
      <c r="R152" s="20" t="s">
        <v>1260</v>
      </c>
      <c r="S152" s="21">
        <v>11</v>
      </c>
      <c r="T152" s="126" t="s">
        <v>2643</v>
      </c>
      <c r="U152" s="20" t="s">
        <v>2644</v>
      </c>
      <c r="V152" s="21">
        <v>5924</v>
      </c>
      <c r="W152" s="126" t="s">
        <v>2645</v>
      </c>
      <c r="X152" s="20">
        <v>246</v>
      </c>
      <c r="Y152" s="88">
        <v>2.0299999999999998</v>
      </c>
      <c r="Z152" s="88">
        <v>2.0299999999999998</v>
      </c>
      <c r="AA152" s="88">
        <v>3.95</v>
      </c>
      <c r="AB152" s="88">
        <v>3.45</v>
      </c>
      <c r="AC152" s="23">
        <v>2</v>
      </c>
      <c r="AD152" s="23" t="s">
        <v>411</v>
      </c>
      <c r="AE152" s="23">
        <v>1</v>
      </c>
      <c r="AF152" s="25" t="s">
        <v>199</v>
      </c>
      <c r="AG152" s="25" t="s">
        <v>807</v>
      </c>
      <c r="AH152" s="25" t="s">
        <v>393</v>
      </c>
      <c r="AI152" s="25" t="s">
        <v>1738</v>
      </c>
      <c r="AJ152" s="16">
        <v>5</v>
      </c>
      <c r="AK152" s="16">
        <v>4.25</v>
      </c>
      <c r="AL152" s="23">
        <v>1</v>
      </c>
      <c r="AM152" s="23">
        <v>1</v>
      </c>
      <c r="AN152" s="23">
        <v>0</v>
      </c>
      <c r="AO152" s="20"/>
      <c r="AP152" s="20">
        <v>0</v>
      </c>
      <c r="AQ152" s="20">
        <v>1</v>
      </c>
      <c r="AR152" s="20">
        <v>1</v>
      </c>
      <c r="AS152" s="20">
        <v>0</v>
      </c>
      <c r="AT152" s="15" t="s">
        <v>2646</v>
      </c>
      <c r="AU152" s="27">
        <v>41352</v>
      </c>
      <c r="AV152" s="47">
        <v>41548</v>
      </c>
      <c r="AW152" s="29" t="s">
        <v>1206</v>
      </c>
      <c r="AX152" s="30">
        <v>2</v>
      </c>
      <c r="AY152" s="30" t="s">
        <v>2647</v>
      </c>
      <c r="AZ152" s="30">
        <v>43</v>
      </c>
      <c r="BA152" s="30" t="s">
        <v>2125</v>
      </c>
      <c r="BB152" s="31"/>
      <c r="BC152" s="31"/>
      <c r="BD152" s="32" t="s">
        <v>1203</v>
      </c>
      <c r="BE152" s="32" t="s">
        <v>314</v>
      </c>
      <c r="BF152" s="29" t="s">
        <v>2648</v>
      </c>
      <c r="BG152" s="30" t="s">
        <v>1268</v>
      </c>
      <c r="BH152" s="33"/>
      <c r="BI152" s="30">
        <v>44</v>
      </c>
      <c r="BJ152" s="30">
        <v>58</v>
      </c>
      <c r="BK152" s="30">
        <v>72</v>
      </c>
      <c r="BL152" s="30" t="s">
        <v>240</v>
      </c>
      <c r="BM152" s="30">
        <v>100</v>
      </c>
      <c r="BN152" s="30">
        <v>0.99</v>
      </c>
      <c r="BO152" s="30">
        <v>1</v>
      </c>
      <c r="BP152" s="29" t="s">
        <v>2649</v>
      </c>
      <c r="BQ152" s="29" t="s">
        <v>2650</v>
      </c>
      <c r="BR152" s="30">
        <v>126</v>
      </c>
      <c r="BS152" s="30">
        <v>0.97</v>
      </c>
      <c r="BT152" s="30" t="s">
        <v>244</v>
      </c>
      <c r="BU152" s="33"/>
      <c r="BV152" s="32" t="s">
        <v>1203</v>
      </c>
      <c r="BW152" s="32" t="s">
        <v>314</v>
      </c>
      <c r="BX152" s="30" t="s">
        <v>245</v>
      </c>
      <c r="BY152" s="30">
        <v>0.99</v>
      </c>
      <c r="BZ152" s="30" t="s">
        <v>2651</v>
      </c>
      <c r="CA152" s="29" t="s">
        <v>1498</v>
      </c>
      <c r="CB152" s="29" t="s">
        <v>2652</v>
      </c>
      <c r="CC152" s="20">
        <v>1</v>
      </c>
      <c r="CD152" s="46" t="s">
        <v>2653</v>
      </c>
      <c r="CE152" s="37" t="s">
        <v>262</v>
      </c>
      <c r="CF152" s="38">
        <v>2001</v>
      </c>
      <c r="CG152" s="37" t="s">
        <v>379</v>
      </c>
      <c r="CH152" s="37" t="s">
        <v>326</v>
      </c>
      <c r="CI152" s="37" t="s">
        <v>433</v>
      </c>
      <c r="CJ152" s="39">
        <v>154</v>
      </c>
      <c r="CK152" s="39">
        <v>130</v>
      </c>
      <c r="CL152" s="39">
        <v>5800</v>
      </c>
      <c r="CM152" s="37" t="s">
        <v>549</v>
      </c>
      <c r="CN152" s="37" t="s">
        <v>550</v>
      </c>
      <c r="CO152" s="37" t="s">
        <v>328</v>
      </c>
      <c r="CP152" s="118"/>
      <c r="CQ152" s="37" t="s">
        <v>328</v>
      </c>
      <c r="CR152" s="37" t="s">
        <v>382</v>
      </c>
      <c r="CS152" s="37" t="s">
        <v>332</v>
      </c>
      <c r="CT152" s="37" t="s">
        <v>334</v>
      </c>
      <c r="CU152" s="37" t="s">
        <v>281</v>
      </c>
      <c r="CV152" s="39">
        <v>1</v>
      </c>
      <c r="CW152" s="37" t="s">
        <v>282</v>
      </c>
      <c r="CX152" s="37" t="s">
        <v>411</v>
      </c>
      <c r="CY152" s="40">
        <v>43</v>
      </c>
      <c r="CZ152" s="41" t="s">
        <v>284</v>
      </c>
      <c r="DA152" s="41" t="s">
        <v>287</v>
      </c>
      <c r="DB152" s="42">
        <v>1</v>
      </c>
      <c r="DC152" s="42">
        <v>41</v>
      </c>
      <c r="DD152" s="42">
        <v>7.81</v>
      </c>
      <c r="DE152" s="41" t="s">
        <v>1994</v>
      </c>
      <c r="DF152" s="42">
        <v>0.97</v>
      </c>
      <c r="DG152" s="20">
        <v>7.8669670000000008E-3</v>
      </c>
      <c r="DH152" s="20">
        <v>7.8669670000000008E-3</v>
      </c>
      <c r="DI152" s="20"/>
      <c r="DJ152" s="20">
        <v>0.40001024367133298</v>
      </c>
      <c r="DK152" s="95">
        <v>126</v>
      </c>
      <c r="DL152" s="125" t="s">
        <v>284</v>
      </c>
      <c r="DM152" s="125" t="s">
        <v>287</v>
      </c>
      <c r="DN152" s="95">
        <v>1</v>
      </c>
      <c r="DO152" s="95">
        <v>124</v>
      </c>
      <c r="DP152" s="95">
        <v>1E-3</v>
      </c>
      <c r="DQ152" s="125" t="s">
        <v>287</v>
      </c>
      <c r="DR152" s="95">
        <v>0.97</v>
      </c>
      <c r="DS152" s="90">
        <v>0.97482372299999998</v>
      </c>
      <c r="DT152" s="90">
        <v>0.97482372299999998</v>
      </c>
      <c r="DU152" s="90"/>
      <c r="DV152" s="90">
        <v>2.8397980000000001E-3</v>
      </c>
      <c r="DW152" s="148"/>
      <c r="DX152" s="29" t="s">
        <v>1727</v>
      </c>
      <c r="DY152" s="29" t="s">
        <v>1727</v>
      </c>
      <c r="EA152" s="163">
        <f t="shared" si="10"/>
        <v>1</v>
      </c>
      <c r="EB152" s="163">
        <f t="shared" si="11"/>
        <v>0</v>
      </c>
      <c r="EC152" s="147">
        <f t="shared" si="12"/>
        <v>1</v>
      </c>
      <c r="ED152" s="172">
        <f t="shared" si="13"/>
        <v>41</v>
      </c>
      <c r="EE152" s="172">
        <f t="shared" si="14"/>
        <v>124</v>
      </c>
    </row>
    <row r="153" spans="1:135" ht="21" customHeight="1" x14ac:dyDescent="0.2">
      <c r="A153" s="14">
        <v>152</v>
      </c>
      <c r="B153" s="29" t="s">
        <v>2654</v>
      </c>
      <c r="C153" s="29" t="s">
        <v>2655</v>
      </c>
      <c r="D153" s="43" t="s">
        <v>1889</v>
      </c>
      <c r="E153" s="43">
        <v>19</v>
      </c>
      <c r="F153" s="43">
        <v>2</v>
      </c>
      <c r="G153" s="43" t="s">
        <v>2656</v>
      </c>
      <c r="H153" s="75"/>
      <c r="I153" s="75" t="s">
        <v>2657</v>
      </c>
      <c r="J153" s="44">
        <v>1</v>
      </c>
      <c r="K153" s="44"/>
      <c r="L153" s="44" t="s">
        <v>2658</v>
      </c>
      <c r="M153" s="44"/>
      <c r="N153" s="44"/>
      <c r="O153" s="44"/>
      <c r="P153" s="44"/>
      <c r="Q153" s="44"/>
      <c r="R153" s="44"/>
      <c r="S153" s="44"/>
      <c r="T153" s="44"/>
      <c r="U153" s="44"/>
      <c r="V153" s="44"/>
      <c r="W153" s="44"/>
      <c r="X153" s="44">
        <v>29</v>
      </c>
      <c r="Y153" s="44"/>
      <c r="Z153" s="44"/>
      <c r="AA153" s="44"/>
      <c r="AB153" s="44"/>
      <c r="AC153" s="44"/>
      <c r="AD153" s="44"/>
      <c r="AE153" s="44"/>
      <c r="AF153" s="44"/>
      <c r="AG153" s="44"/>
      <c r="AH153" s="44"/>
      <c r="AI153" s="44"/>
      <c r="AJ153" s="44"/>
      <c r="AK153" s="44"/>
      <c r="AL153" s="44"/>
      <c r="AM153" s="44"/>
      <c r="AN153" s="44"/>
      <c r="AO153" s="44"/>
      <c r="AP153" s="44">
        <v>0</v>
      </c>
      <c r="AQ153" s="44">
        <v>0</v>
      </c>
      <c r="AR153" s="44">
        <v>0</v>
      </c>
      <c r="AS153" s="44">
        <v>0</v>
      </c>
      <c r="AU153" s="79"/>
      <c r="AW153" s="7" t="s">
        <v>311</v>
      </c>
      <c r="AX153" s="44">
        <v>1</v>
      </c>
      <c r="AY153" s="44" t="s">
        <v>2659</v>
      </c>
      <c r="AZ153" s="44">
        <v>127</v>
      </c>
      <c r="BA153" s="44" t="s">
        <v>587</v>
      </c>
      <c r="BD153" s="7" t="s">
        <v>1013</v>
      </c>
      <c r="BE153" s="7" t="s">
        <v>1013</v>
      </c>
      <c r="BF153" s="7" t="s">
        <v>2660</v>
      </c>
      <c r="BG153" s="44" t="s">
        <v>2659</v>
      </c>
      <c r="BI153" s="45"/>
      <c r="BJ153" s="45"/>
      <c r="BK153" s="45"/>
      <c r="BL153" s="45"/>
      <c r="BM153" s="45"/>
      <c r="BN153" s="45"/>
      <c r="BO153" s="45"/>
      <c r="CC153" s="45"/>
      <c r="CE153" s="67"/>
      <c r="CF153" s="67"/>
      <c r="CG153" s="67"/>
      <c r="CH153" s="67"/>
      <c r="CI153" s="67"/>
      <c r="CJ153" s="68"/>
      <c r="CK153" s="68"/>
      <c r="CL153" s="68"/>
      <c r="CM153" s="67"/>
      <c r="CN153" s="67"/>
      <c r="CO153" s="67"/>
      <c r="CP153" s="67"/>
      <c r="CQ153" s="67"/>
      <c r="CR153" s="67"/>
      <c r="CS153" s="67"/>
      <c r="CT153" s="67"/>
      <c r="CU153" s="67"/>
      <c r="CV153" s="68"/>
      <c r="CW153" s="67"/>
      <c r="CX153" s="67"/>
      <c r="CY153" s="14">
        <v>127</v>
      </c>
      <c r="CZ153" s="41" t="s">
        <v>1015</v>
      </c>
      <c r="DA153" s="41" t="s">
        <v>287</v>
      </c>
      <c r="DB153" s="64"/>
      <c r="DC153" s="64"/>
      <c r="DD153" s="42">
        <v>0.2</v>
      </c>
      <c r="DE153" s="41" t="s">
        <v>336</v>
      </c>
      <c r="DF153" s="42">
        <v>0.05</v>
      </c>
      <c r="DG153" s="44">
        <v>2.3974716E-2</v>
      </c>
      <c r="DH153" s="44">
        <v>2.3974716E-2</v>
      </c>
      <c r="DI153" s="44"/>
      <c r="DJ153" s="44">
        <v>0.2</v>
      </c>
      <c r="DK153" s="95"/>
      <c r="DL153" s="125"/>
      <c r="DM153" s="64"/>
      <c r="DN153" s="64"/>
      <c r="DO153" s="64"/>
      <c r="DP153" s="64"/>
      <c r="DQ153" s="64"/>
      <c r="DR153" s="64"/>
      <c r="DS153" s="90"/>
      <c r="DT153" s="90"/>
      <c r="DU153" s="90"/>
      <c r="DV153" s="90"/>
      <c r="DW153" s="148"/>
      <c r="DX153" s="44"/>
      <c r="DY153" s="44"/>
      <c r="EC153" s="147"/>
      <c r="ED153" s="172"/>
      <c r="EE153" s="172"/>
    </row>
    <row r="154" spans="1:135" ht="21" customHeight="1" x14ac:dyDescent="0.2">
      <c r="A154" s="14">
        <v>153</v>
      </c>
      <c r="B154" s="15" t="s">
        <v>2661</v>
      </c>
      <c r="C154" s="15" t="s">
        <v>2662</v>
      </c>
      <c r="D154" s="16" t="s">
        <v>1889</v>
      </c>
      <c r="E154" s="16">
        <v>19</v>
      </c>
      <c r="F154" s="16">
        <v>1</v>
      </c>
      <c r="G154" s="16" t="s">
        <v>2663</v>
      </c>
      <c r="H154" s="71" t="s">
        <v>2664</v>
      </c>
      <c r="I154" s="72" t="s">
        <v>2665</v>
      </c>
      <c r="J154" s="20">
        <v>2</v>
      </c>
      <c r="K154" s="20">
        <v>3</v>
      </c>
      <c r="L154" s="20" t="s">
        <v>2666</v>
      </c>
      <c r="M154" s="20">
        <v>10291</v>
      </c>
      <c r="N154" s="20" t="s">
        <v>2589</v>
      </c>
      <c r="O154" s="20" t="s">
        <v>2666</v>
      </c>
      <c r="P154" s="44">
        <v>10291</v>
      </c>
      <c r="Q154" s="20" t="s">
        <v>2589</v>
      </c>
      <c r="R154" s="20" t="s">
        <v>2667</v>
      </c>
      <c r="S154" s="44">
        <v>0</v>
      </c>
      <c r="T154" s="20" t="s">
        <v>935</v>
      </c>
      <c r="U154" s="20" t="s">
        <v>936</v>
      </c>
      <c r="V154" s="73">
        <v>8175</v>
      </c>
      <c r="W154" s="20" t="s">
        <v>935</v>
      </c>
      <c r="X154" s="20">
        <v>38</v>
      </c>
      <c r="Y154" s="88">
        <v>5.61</v>
      </c>
      <c r="Z154" s="88">
        <v>5.61</v>
      </c>
      <c r="AA154" s="88">
        <v>6.42</v>
      </c>
      <c r="AB154" s="88">
        <v>6.42</v>
      </c>
      <c r="AC154" s="23">
        <v>2</v>
      </c>
      <c r="AD154" s="23" t="s">
        <v>198</v>
      </c>
      <c r="AE154" s="23">
        <v>1</v>
      </c>
      <c r="AF154" s="25" t="s">
        <v>199</v>
      </c>
      <c r="AG154" s="25" t="s">
        <v>807</v>
      </c>
      <c r="AH154" s="25" t="s">
        <v>360</v>
      </c>
      <c r="AI154" s="25" t="s">
        <v>207</v>
      </c>
      <c r="AJ154" s="16">
        <v>2.75</v>
      </c>
      <c r="AK154" s="16">
        <v>2.75</v>
      </c>
      <c r="AL154" s="23">
        <v>0</v>
      </c>
      <c r="AM154" s="23"/>
      <c r="AN154" s="23">
        <v>0</v>
      </c>
      <c r="AO154" s="20"/>
      <c r="AP154" s="20">
        <v>0</v>
      </c>
      <c r="AQ154" s="20">
        <v>1</v>
      </c>
      <c r="AR154" s="20">
        <v>1</v>
      </c>
      <c r="AS154" s="20">
        <v>0</v>
      </c>
      <c r="AT154" s="15" t="s">
        <v>2668</v>
      </c>
      <c r="AU154" s="27">
        <v>40909</v>
      </c>
      <c r="AV154" s="47">
        <v>41058</v>
      </c>
      <c r="AW154" s="29" t="s">
        <v>2669</v>
      </c>
      <c r="AX154" s="30">
        <v>2</v>
      </c>
      <c r="AY154" s="30" t="s">
        <v>2670</v>
      </c>
      <c r="AZ154" s="30">
        <v>8</v>
      </c>
      <c r="BA154" s="30" t="s">
        <v>503</v>
      </c>
      <c r="BB154" s="33"/>
      <c r="BC154" s="33"/>
      <c r="BD154" s="32" t="s">
        <v>452</v>
      </c>
      <c r="BE154" s="32" t="s">
        <v>2013</v>
      </c>
      <c r="BF154" s="29" t="s">
        <v>2671</v>
      </c>
      <c r="BG154" s="30" t="s">
        <v>2672</v>
      </c>
      <c r="BH154" s="33"/>
      <c r="BI154" s="30">
        <v>6</v>
      </c>
      <c r="BJ154" s="30">
        <v>8</v>
      </c>
      <c r="BK154" s="30">
        <v>9</v>
      </c>
      <c r="BL154" s="30" t="s">
        <v>240</v>
      </c>
      <c r="BM154" s="30">
        <v>9</v>
      </c>
      <c r="BN154" s="30">
        <v>0.95</v>
      </c>
      <c r="BO154" s="30">
        <v>1</v>
      </c>
      <c r="BP154" s="29" t="s">
        <v>1498</v>
      </c>
      <c r="BQ154" s="29" t="s">
        <v>2673</v>
      </c>
      <c r="BR154" s="30">
        <v>8</v>
      </c>
      <c r="BS154" s="30">
        <v>0.76</v>
      </c>
      <c r="BT154" s="30" t="s">
        <v>244</v>
      </c>
      <c r="BU154" s="33"/>
      <c r="BV154" s="32" t="s">
        <v>452</v>
      </c>
      <c r="BW154" s="32" t="s">
        <v>2013</v>
      </c>
      <c r="BX154" s="30" t="s">
        <v>245</v>
      </c>
      <c r="BY154" s="30">
        <v>0.9</v>
      </c>
      <c r="BZ154" s="30" t="s">
        <v>2674</v>
      </c>
      <c r="CA154" s="29" t="s">
        <v>2675</v>
      </c>
      <c r="CB154" s="29" t="s">
        <v>2676</v>
      </c>
      <c r="CC154" s="20">
        <v>1</v>
      </c>
      <c r="CD154" s="46" t="s">
        <v>2677</v>
      </c>
      <c r="CE154" s="37" t="s">
        <v>262</v>
      </c>
      <c r="CF154" s="38">
        <v>2003</v>
      </c>
      <c r="CG154" s="37" t="s">
        <v>266</v>
      </c>
      <c r="CH154" s="37" t="s">
        <v>326</v>
      </c>
      <c r="CI154" s="37" t="s">
        <v>267</v>
      </c>
      <c r="CJ154" s="39">
        <v>110</v>
      </c>
      <c r="CK154" s="39">
        <v>76</v>
      </c>
      <c r="CL154" s="39">
        <v>8089</v>
      </c>
      <c r="CM154" s="37" t="s">
        <v>272</v>
      </c>
      <c r="CN154" s="37" t="s">
        <v>1606</v>
      </c>
      <c r="CO154" s="37" t="s">
        <v>277</v>
      </c>
      <c r="CP154" s="37" t="s">
        <v>2678</v>
      </c>
      <c r="CQ154" s="37" t="s">
        <v>277</v>
      </c>
      <c r="CR154" s="37" t="s">
        <v>277</v>
      </c>
      <c r="CS154" s="37" t="s">
        <v>332</v>
      </c>
      <c r="CT154" s="37" t="s">
        <v>334</v>
      </c>
      <c r="CU154" s="37" t="s">
        <v>281</v>
      </c>
      <c r="CV154" s="39">
        <v>1</v>
      </c>
      <c r="CW154" s="37" t="s">
        <v>282</v>
      </c>
      <c r="CX154" s="37" t="s">
        <v>946</v>
      </c>
      <c r="CY154" s="40">
        <v>8</v>
      </c>
      <c r="CZ154" s="41" t="s">
        <v>464</v>
      </c>
      <c r="DA154" s="41" t="s">
        <v>287</v>
      </c>
      <c r="DB154" s="42">
        <v>1</v>
      </c>
      <c r="DC154" s="42">
        <v>7</v>
      </c>
      <c r="DD154" s="42">
        <v>4.45</v>
      </c>
      <c r="DE154" s="41" t="s">
        <v>336</v>
      </c>
      <c r="DF154" s="42">
        <v>1E-3</v>
      </c>
      <c r="DG154" s="20">
        <v>2.9716410000000001E-3</v>
      </c>
      <c r="DH154" s="20">
        <v>2.9716410000000001E-3</v>
      </c>
      <c r="DI154" s="20"/>
      <c r="DJ154" s="20">
        <v>0.85955240270231703</v>
      </c>
      <c r="DK154" s="95">
        <v>8</v>
      </c>
      <c r="DL154" s="125" t="s">
        <v>464</v>
      </c>
      <c r="DM154" s="125" t="s">
        <v>287</v>
      </c>
      <c r="DN154" s="95">
        <v>1</v>
      </c>
      <c r="DO154" s="95">
        <v>7</v>
      </c>
      <c r="DP154" s="95">
        <v>0.32</v>
      </c>
      <c r="DQ154" s="125" t="s">
        <v>287</v>
      </c>
      <c r="DR154" s="95">
        <v>0.76</v>
      </c>
      <c r="DS154" s="90">
        <v>0.75830804399999996</v>
      </c>
      <c r="DT154" s="90">
        <v>0.75830804399999996</v>
      </c>
      <c r="DU154" s="90"/>
      <c r="DV154" s="90">
        <v>0.12007356800000001</v>
      </c>
      <c r="DW154" s="148"/>
      <c r="DX154" s="29" t="s">
        <v>452</v>
      </c>
      <c r="DY154" s="29" t="s">
        <v>491</v>
      </c>
      <c r="EA154" s="163">
        <f t="shared" si="10"/>
        <v>1</v>
      </c>
      <c r="EB154" s="163">
        <f t="shared" si="11"/>
        <v>0</v>
      </c>
      <c r="EC154" s="147">
        <f t="shared" si="12"/>
        <v>1</v>
      </c>
      <c r="ED154" s="172">
        <f t="shared" si="13"/>
        <v>7</v>
      </c>
      <c r="EE154" s="172">
        <f t="shared" si="14"/>
        <v>7</v>
      </c>
    </row>
    <row r="155" spans="1:135" ht="21" customHeight="1" x14ac:dyDescent="0.2">
      <c r="A155" s="14">
        <v>154</v>
      </c>
      <c r="B155" s="15" t="s">
        <v>2679</v>
      </c>
      <c r="C155" s="15" t="s">
        <v>2680</v>
      </c>
      <c r="D155" s="16" t="s">
        <v>1889</v>
      </c>
      <c r="E155" s="16">
        <v>19</v>
      </c>
      <c r="F155" s="16">
        <v>4</v>
      </c>
      <c r="G155" s="16" t="s">
        <v>2681</v>
      </c>
      <c r="H155" s="71" t="s">
        <v>2682</v>
      </c>
      <c r="I155" s="72" t="s">
        <v>2683</v>
      </c>
      <c r="J155" s="20">
        <v>3</v>
      </c>
      <c r="K155" s="20">
        <v>2</v>
      </c>
      <c r="L155" s="20" t="s">
        <v>2684</v>
      </c>
      <c r="M155" s="21">
        <v>12531</v>
      </c>
      <c r="N155" s="20" t="s">
        <v>1491</v>
      </c>
      <c r="O155" s="20" t="s">
        <v>2684</v>
      </c>
      <c r="P155" s="21">
        <v>12531</v>
      </c>
      <c r="Q155" s="20" t="s">
        <v>1491</v>
      </c>
      <c r="R155" s="20" t="s">
        <v>2685</v>
      </c>
      <c r="S155" s="21">
        <v>3</v>
      </c>
      <c r="T155" s="20" t="s">
        <v>2686</v>
      </c>
      <c r="U155" s="20" t="s">
        <v>2687</v>
      </c>
      <c r="V155" s="21">
        <v>1071</v>
      </c>
      <c r="W155" s="20" t="s">
        <v>2686</v>
      </c>
      <c r="X155" s="20">
        <v>105</v>
      </c>
      <c r="Y155" s="88">
        <v>3.67</v>
      </c>
      <c r="Z155" s="88">
        <v>3.67</v>
      </c>
      <c r="AA155" s="88">
        <v>1.72</v>
      </c>
      <c r="AB155" s="88">
        <v>1.72</v>
      </c>
      <c r="AC155" s="23">
        <v>1</v>
      </c>
      <c r="AD155" s="23" t="s">
        <v>1210</v>
      </c>
      <c r="AE155" s="23">
        <v>31</v>
      </c>
      <c r="AF155" s="25" t="s">
        <v>2688</v>
      </c>
      <c r="AG155" s="25" t="s">
        <v>807</v>
      </c>
      <c r="AH155" s="25" t="s">
        <v>360</v>
      </c>
      <c r="AI155" s="25" t="s">
        <v>606</v>
      </c>
      <c r="AJ155" s="16">
        <v>4</v>
      </c>
      <c r="AK155" s="16">
        <v>4.25</v>
      </c>
      <c r="AL155" s="23">
        <v>0</v>
      </c>
      <c r="AM155" s="23"/>
      <c r="AN155" s="23">
        <v>0</v>
      </c>
      <c r="AO155" s="20"/>
      <c r="AP155" s="20">
        <v>1</v>
      </c>
      <c r="AQ155" s="20">
        <v>1</v>
      </c>
      <c r="AR155" s="20">
        <v>1</v>
      </c>
      <c r="AS155" s="20">
        <v>0</v>
      </c>
      <c r="AT155" s="15" t="s">
        <v>2689</v>
      </c>
      <c r="AU155" s="27">
        <v>41871</v>
      </c>
      <c r="AV155" s="47">
        <v>41944</v>
      </c>
      <c r="AW155" s="29" t="s">
        <v>223</v>
      </c>
      <c r="AX155" s="30">
        <v>1</v>
      </c>
      <c r="AY155" s="30" t="s">
        <v>2690</v>
      </c>
      <c r="AZ155" s="30">
        <v>70</v>
      </c>
      <c r="BA155" s="30" t="s">
        <v>281</v>
      </c>
      <c r="BB155" s="30"/>
      <c r="BC155" s="30">
        <v>2</v>
      </c>
      <c r="BD155" s="29" t="s">
        <v>1013</v>
      </c>
      <c r="BE155" s="32" t="s">
        <v>1013</v>
      </c>
      <c r="BF155" s="29" t="s">
        <v>2691</v>
      </c>
      <c r="BG155" s="30" t="s">
        <v>2690</v>
      </c>
      <c r="BH155" s="33"/>
      <c r="BI155" s="30" t="s">
        <v>281</v>
      </c>
      <c r="BJ155" s="30" t="s">
        <v>281</v>
      </c>
      <c r="BK155" s="30" t="s">
        <v>281</v>
      </c>
      <c r="BL155" s="30" t="s">
        <v>240</v>
      </c>
      <c r="BM155" s="30">
        <v>10</v>
      </c>
      <c r="BN155" s="30" t="s">
        <v>281</v>
      </c>
      <c r="BO155" s="30">
        <v>1</v>
      </c>
      <c r="BP155" s="29" t="s">
        <v>590</v>
      </c>
      <c r="BQ155" s="29" t="s">
        <v>2692</v>
      </c>
      <c r="BR155" s="30">
        <v>16</v>
      </c>
      <c r="BS155" s="30" t="s">
        <v>281</v>
      </c>
      <c r="BT155" s="30" t="s">
        <v>244</v>
      </c>
      <c r="BU155" s="30">
        <v>2</v>
      </c>
      <c r="BV155" s="32" t="s">
        <v>1013</v>
      </c>
      <c r="BW155" s="32" t="s">
        <v>1013</v>
      </c>
      <c r="BX155" s="30" t="s">
        <v>456</v>
      </c>
      <c r="BY155" s="30" t="s">
        <v>281</v>
      </c>
      <c r="BZ155" s="30" t="s">
        <v>2692</v>
      </c>
      <c r="CA155" s="29" t="s">
        <v>1990</v>
      </c>
      <c r="CB155" s="15" t="s">
        <v>2693</v>
      </c>
      <c r="CC155" s="20">
        <v>1</v>
      </c>
      <c r="CD155" s="46" t="s">
        <v>2694</v>
      </c>
      <c r="CE155" s="37" t="s">
        <v>262</v>
      </c>
      <c r="CF155" s="38">
        <v>2001</v>
      </c>
      <c r="CG155" s="37" t="s">
        <v>379</v>
      </c>
      <c r="CH155" s="37" t="s">
        <v>269</v>
      </c>
      <c r="CI155" s="37" t="s">
        <v>269</v>
      </c>
      <c r="CJ155" s="39">
        <v>100</v>
      </c>
      <c r="CK155" s="39">
        <v>95</v>
      </c>
      <c r="CL155" s="39">
        <v>1062</v>
      </c>
      <c r="CM155" s="37" t="s">
        <v>272</v>
      </c>
      <c r="CN155" s="37" t="s">
        <v>407</v>
      </c>
      <c r="CO155" s="37" t="s">
        <v>274</v>
      </c>
      <c r="CP155" s="37" t="s">
        <v>2695</v>
      </c>
      <c r="CQ155" s="37" t="s">
        <v>330</v>
      </c>
      <c r="CR155" s="37" t="s">
        <v>330</v>
      </c>
      <c r="CS155" s="37" t="s">
        <v>461</v>
      </c>
      <c r="CT155" s="37" t="s">
        <v>462</v>
      </c>
      <c r="CU155" s="37" t="s">
        <v>281</v>
      </c>
      <c r="CV155" s="39">
        <v>1</v>
      </c>
      <c r="CW155" s="37" t="s">
        <v>410</v>
      </c>
      <c r="CX155" s="37" t="s">
        <v>1210</v>
      </c>
      <c r="CY155" s="40">
        <v>70</v>
      </c>
      <c r="CZ155" s="41" t="s">
        <v>1015</v>
      </c>
      <c r="DA155" s="41" t="s">
        <v>287</v>
      </c>
      <c r="DB155" s="64"/>
      <c r="DC155" s="64"/>
      <c r="DD155" s="42">
        <v>-0.43</v>
      </c>
      <c r="DE155" s="53"/>
      <c r="DF155" s="53"/>
      <c r="DG155" s="20">
        <v>1.6693799999999999E-4</v>
      </c>
      <c r="DH155" s="20">
        <v>1.6693799999999999E-4</v>
      </c>
      <c r="DI155" s="20"/>
      <c r="DJ155" s="112">
        <v>0.43</v>
      </c>
      <c r="DK155" s="95">
        <v>16</v>
      </c>
      <c r="DL155" s="125" t="s">
        <v>1015</v>
      </c>
      <c r="DM155" s="125" t="s">
        <v>287</v>
      </c>
      <c r="DN155" s="64"/>
      <c r="DO155" s="64"/>
      <c r="DP155" s="95">
        <v>-0.11</v>
      </c>
      <c r="DQ155" s="64"/>
      <c r="DR155" s="125"/>
      <c r="DS155" s="90">
        <v>0.69046653700000005</v>
      </c>
      <c r="DT155" s="90">
        <v>0.69046653700000005</v>
      </c>
      <c r="DU155" s="90"/>
      <c r="DV155" s="119">
        <v>0.11</v>
      </c>
      <c r="DW155" s="148"/>
      <c r="DX155" s="29" t="s">
        <v>1013</v>
      </c>
      <c r="DY155" s="29" t="s">
        <v>2696</v>
      </c>
      <c r="EA155" s="163">
        <f t="shared" si="10"/>
        <v>1</v>
      </c>
      <c r="EB155" s="163">
        <f t="shared" si="11"/>
        <v>0</v>
      </c>
      <c r="EC155" s="147">
        <f t="shared" si="12"/>
        <v>1</v>
      </c>
      <c r="ED155" s="172">
        <v>67</v>
      </c>
      <c r="EE155" s="172">
        <v>13</v>
      </c>
    </row>
    <row r="156" spans="1:135" ht="21" customHeight="1" x14ac:dyDescent="0.2">
      <c r="A156" s="14">
        <v>155</v>
      </c>
      <c r="B156" s="15" t="s">
        <v>2697</v>
      </c>
      <c r="C156" s="15" t="s">
        <v>2698</v>
      </c>
      <c r="D156" s="16" t="s">
        <v>1889</v>
      </c>
      <c r="E156" s="16">
        <v>19</v>
      </c>
      <c r="F156" s="16">
        <v>4</v>
      </c>
      <c r="G156" s="16" t="s">
        <v>2699</v>
      </c>
      <c r="H156" s="71" t="s">
        <v>2700</v>
      </c>
      <c r="I156" s="72" t="s">
        <v>2701</v>
      </c>
      <c r="J156" s="20">
        <v>3</v>
      </c>
      <c r="K156" s="20">
        <v>2</v>
      </c>
      <c r="L156" s="20" t="s">
        <v>2702</v>
      </c>
      <c r="M156" s="44">
        <v>230</v>
      </c>
      <c r="N156" s="20" t="s">
        <v>2703</v>
      </c>
      <c r="O156" s="20" t="s">
        <v>2704</v>
      </c>
      <c r="P156" s="44">
        <v>6629</v>
      </c>
      <c r="Q156" s="20" t="s">
        <v>2703</v>
      </c>
      <c r="R156" s="20" t="s">
        <v>2294</v>
      </c>
      <c r="S156" s="44">
        <v>378</v>
      </c>
      <c r="T156" s="126" t="s">
        <v>2295</v>
      </c>
      <c r="U156" s="20" t="s">
        <v>2294</v>
      </c>
      <c r="V156" s="44">
        <v>378</v>
      </c>
      <c r="W156" s="126" t="s">
        <v>2295</v>
      </c>
      <c r="X156" s="20">
        <v>33</v>
      </c>
      <c r="Y156" s="88">
        <v>2.34</v>
      </c>
      <c r="Z156" s="88">
        <v>2.34</v>
      </c>
      <c r="AA156" s="88">
        <v>2.12</v>
      </c>
      <c r="AB156" s="88">
        <v>2.12</v>
      </c>
      <c r="AC156" s="23">
        <v>2</v>
      </c>
      <c r="AD156" s="23" t="s">
        <v>411</v>
      </c>
      <c r="AE156" s="23">
        <v>1</v>
      </c>
      <c r="AF156" s="25" t="s">
        <v>199</v>
      </c>
      <c r="AG156" s="25" t="s">
        <v>359</v>
      </c>
      <c r="AH156" s="25" t="s">
        <v>393</v>
      </c>
      <c r="AI156" s="25" t="s">
        <v>309</v>
      </c>
      <c r="AJ156" s="16">
        <v>4.2</v>
      </c>
      <c r="AK156" s="16">
        <v>2.4</v>
      </c>
      <c r="AL156" s="23">
        <v>1</v>
      </c>
      <c r="AM156" s="23">
        <v>1</v>
      </c>
      <c r="AN156" s="23">
        <v>0</v>
      </c>
      <c r="AO156" s="20"/>
      <c r="AP156" s="20">
        <v>0</v>
      </c>
      <c r="AQ156" s="20">
        <v>1</v>
      </c>
      <c r="AR156" s="20">
        <v>1</v>
      </c>
      <c r="AS156" s="20">
        <v>0</v>
      </c>
      <c r="AT156" s="15" t="s">
        <v>2296</v>
      </c>
      <c r="AU156" s="27">
        <v>41498</v>
      </c>
      <c r="AV156" s="28">
        <v>42009</v>
      </c>
      <c r="AW156" s="29" t="s">
        <v>2705</v>
      </c>
      <c r="AX156" s="30">
        <v>2</v>
      </c>
      <c r="AY156" s="30" t="s">
        <v>2706</v>
      </c>
      <c r="AZ156" s="30">
        <v>53</v>
      </c>
      <c r="BA156" s="30" t="s">
        <v>587</v>
      </c>
      <c r="BB156" s="33"/>
      <c r="BC156" s="33"/>
      <c r="BD156" s="29" t="s">
        <v>1013</v>
      </c>
      <c r="BE156" s="32" t="s">
        <v>1013</v>
      </c>
      <c r="BF156" s="29" t="s">
        <v>2707</v>
      </c>
      <c r="BG156" s="30" t="s">
        <v>2706</v>
      </c>
      <c r="BH156" s="33"/>
      <c r="BI156" s="30">
        <v>79</v>
      </c>
      <c r="BJ156" s="30">
        <v>105</v>
      </c>
      <c r="BK156" s="30">
        <v>129</v>
      </c>
      <c r="BL156" s="30" t="s">
        <v>240</v>
      </c>
      <c r="BM156" s="30">
        <v>72</v>
      </c>
      <c r="BN156" s="30">
        <v>0.76</v>
      </c>
      <c r="BO156" s="30">
        <v>1</v>
      </c>
      <c r="BP156" s="29" t="s">
        <v>2708</v>
      </c>
      <c r="BQ156" s="29" t="s">
        <v>2709</v>
      </c>
      <c r="BR156" s="30">
        <v>72</v>
      </c>
      <c r="BS156" s="30">
        <v>0.78</v>
      </c>
      <c r="BT156" s="30" t="s">
        <v>375</v>
      </c>
      <c r="BU156" s="30">
        <v>2</v>
      </c>
      <c r="BV156" s="32" t="s">
        <v>1013</v>
      </c>
      <c r="BW156" s="32" t="s">
        <v>1013</v>
      </c>
      <c r="BX156" s="30" t="s">
        <v>245</v>
      </c>
      <c r="BY156" s="30">
        <v>0.76</v>
      </c>
      <c r="BZ156" s="30" t="s">
        <v>2709</v>
      </c>
      <c r="CA156" s="29" t="s">
        <v>430</v>
      </c>
      <c r="CB156" s="35"/>
      <c r="CC156" s="20">
        <v>1</v>
      </c>
      <c r="CD156" s="46" t="s">
        <v>2710</v>
      </c>
      <c r="CE156" s="37" t="s">
        <v>262</v>
      </c>
      <c r="CF156" s="38">
        <v>2007</v>
      </c>
      <c r="CG156" s="37" t="s">
        <v>432</v>
      </c>
      <c r="CH156" s="37" t="s">
        <v>433</v>
      </c>
      <c r="CI156" s="37" t="s">
        <v>326</v>
      </c>
      <c r="CJ156" s="39">
        <v>19</v>
      </c>
      <c r="CK156" s="39">
        <v>12</v>
      </c>
      <c r="CL156" s="39">
        <v>373</v>
      </c>
      <c r="CM156" s="37" t="s">
        <v>272</v>
      </c>
      <c r="CN156" s="37" t="s">
        <v>407</v>
      </c>
      <c r="CO156" s="37" t="s">
        <v>330</v>
      </c>
      <c r="CP156" s="37" t="s">
        <v>2711</v>
      </c>
      <c r="CQ156" s="37" t="s">
        <v>382</v>
      </c>
      <c r="CR156" s="37" t="s">
        <v>382</v>
      </c>
      <c r="CS156" s="37" t="s">
        <v>461</v>
      </c>
      <c r="CT156" s="37" t="s">
        <v>334</v>
      </c>
      <c r="CU156" s="37" t="s">
        <v>281</v>
      </c>
      <c r="CV156" s="39">
        <v>1</v>
      </c>
      <c r="CW156" s="37" t="s">
        <v>282</v>
      </c>
      <c r="CX156" s="37" t="s">
        <v>198</v>
      </c>
      <c r="CY156" s="40">
        <v>53</v>
      </c>
      <c r="CZ156" s="41" t="s">
        <v>1015</v>
      </c>
      <c r="DA156" s="41" t="s">
        <v>287</v>
      </c>
      <c r="DB156" s="64"/>
      <c r="DC156" s="64"/>
      <c r="DD156" s="42">
        <v>-0.31</v>
      </c>
      <c r="DE156" s="41" t="s">
        <v>336</v>
      </c>
      <c r="DF156" s="42">
        <v>0.05</v>
      </c>
      <c r="DG156" s="20">
        <v>2.3414773999999999E-2</v>
      </c>
      <c r="DH156" s="20">
        <v>2.3414773999999999E-2</v>
      </c>
      <c r="DI156" s="20"/>
      <c r="DJ156" s="112">
        <v>0.31</v>
      </c>
      <c r="DK156" s="95">
        <v>72</v>
      </c>
      <c r="DL156" s="125" t="s">
        <v>1015</v>
      </c>
      <c r="DM156" s="125" t="s">
        <v>287</v>
      </c>
      <c r="DN156" s="64"/>
      <c r="DO156" s="125"/>
      <c r="DP156" s="95">
        <v>3.4000000000000002E-2</v>
      </c>
      <c r="DQ156" s="125" t="s">
        <v>287</v>
      </c>
      <c r="DR156" s="95">
        <v>0.78</v>
      </c>
      <c r="DS156" s="90">
        <v>0.77753399199999995</v>
      </c>
      <c r="DT156" s="90">
        <v>0.77753399199999995</v>
      </c>
      <c r="DU156" s="90"/>
      <c r="DV156" s="167">
        <v>-3.4000000000000002E-2</v>
      </c>
      <c r="DW156" s="148"/>
      <c r="DX156" s="29" t="s">
        <v>1013</v>
      </c>
      <c r="DY156" s="29" t="s">
        <v>1013</v>
      </c>
      <c r="EA156" s="163">
        <f t="shared" si="10"/>
        <v>1</v>
      </c>
      <c r="EB156" s="163">
        <f t="shared" si="11"/>
        <v>0</v>
      </c>
      <c r="EC156" s="147">
        <f t="shared" si="12"/>
        <v>1</v>
      </c>
      <c r="ED156" s="172">
        <v>50</v>
      </c>
      <c r="EE156" s="172">
        <v>69</v>
      </c>
    </row>
    <row r="157" spans="1:135" ht="21" customHeight="1" x14ac:dyDescent="0.2">
      <c r="A157" s="14">
        <v>156</v>
      </c>
      <c r="B157" s="29" t="s">
        <v>2712</v>
      </c>
      <c r="C157" s="29" t="s">
        <v>2713</v>
      </c>
      <c r="D157" s="43" t="s">
        <v>1889</v>
      </c>
      <c r="E157" s="43">
        <v>19</v>
      </c>
      <c r="F157" s="43">
        <v>4</v>
      </c>
      <c r="G157" s="43" t="s">
        <v>2714</v>
      </c>
      <c r="H157" s="75"/>
      <c r="I157" s="75" t="s">
        <v>2715</v>
      </c>
      <c r="J157" s="44">
        <v>4</v>
      </c>
      <c r="K157" s="44"/>
      <c r="L157" s="44" t="s">
        <v>2716</v>
      </c>
      <c r="M157" s="44"/>
      <c r="N157" s="44"/>
      <c r="O157" s="44"/>
      <c r="P157" s="44"/>
      <c r="Q157" s="44"/>
      <c r="R157" s="44"/>
      <c r="S157" s="44"/>
      <c r="T157" s="44"/>
      <c r="U157" s="44"/>
      <c r="V157" s="44"/>
      <c r="W157" s="44"/>
      <c r="X157" s="44">
        <v>153</v>
      </c>
      <c r="Y157" s="44"/>
      <c r="Z157" s="44"/>
      <c r="AA157" s="44"/>
      <c r="AB157" s="44"/>
      <c r="AC157" s="44"/>
      <c r="AD157" s="44"/>
      <c r="AE157" s="44"/>
      <c r="AF157" s="44"/>
      <c r="AG157" s="44"/>
      <c r="AH157" s="44"/>
      <c r="AI157" s="44"/>
      <c r="AJ157" s="44"/>
      <c r="AK157" s="44"/>
      <c r="AL157" s="44"/>
      <c r="AM157" s="44"/>
      <c r="AN157" s="44"/>
      <c r="AO157" s="44"/>
      <c r="AP157" s="44">
        <v>0</v>
      </c>
      <c r="AQ157" s="44">
        <v>0</v>
      </c>
      <c r="AR157" s="44">
        <v>0</v>
      </c>
      <c r="AS157" s="44">
        <v>0</v>
      </c>
      <c r="AU157" s="79"/>
      <c r="AW157" s="7" t="s">
        <v>311</v>
      </c>
      <c r="AX157" s="44">
        <v>1</v>
      </c>
      <c r="AY157" s="44" t="s">
        <v>2717</v>
      </c>
      <c r="AZ157" s="44">
        <v>20</v>
      </c>
      <c r="BA157" s="44">
        <v>0.93</v>
      </c>
      <c r="BD157" s="7" t="s">
        <v>1457</v>
      </c>
      <c r="BE157" s="7" t="s">
        <v>235</v>
      </c>
      <c r="BF157" s="7" t="s">
        <v>2718</v>
      </c>
      <c r="BG157" s="45"/>
      <c r="BI157" s="45"/>
      <c r="BJ157" s="45"/>
      <c r="BK157" s="45"/>
      <c r="BL157" s="45"/>
      <c r="BM157" s="45"/>
      <c r="BN157" s="45"/>
      <c r="BO157" s="45"/>
      <c r="CC157" s="45"/>
      <c r="CE157" s="67"/>
      <c r="CF157" s="67"/>
      <c r="CG157" s="67"/>
      <c r="CH157" s="67"/>
      <c r="CI157" s="67"/>
      <c r="CJ157" s="68"/>
      <c r="CK157" s="68"/>
      <c r="CL157" s="68"/>
      <c r="CM157" s="67"/>
      <c r="CN157" s="67"/>
      <c r="CO157" s="67"/>
      <c r="CP157" s="67"/>
      <c r="CQ157" s="67"/>
      <c r="CR157" s="67"/>
      <c r="CS157" s="67"/>
      <c r="CT157" s="67"/>
      <c r="CU157" s="67"/>
      <c r="CV157" s="68"/>
      <c r="CW157" s="67"/>
      <c r="CX157" s="67"/>
      <c r="CY157" s="14">
        <v>20</v>
      </c>
      <c r="CZ157" s="41" t="s">
        <v>284</v>
      </c>
      <c r="DA157" s="41" t="s">
        <v>287</v>
      </c>
      <c r="DB157" s="42">
        <v>1</v>
      </c>
      <c r="DC157" s="42">
        <v>18</v>
      </c>
      <c r="DD157" s="42">
        <v>2.5979999999999999</v>
      </c>
      <c r="DE157" s="41" t="s">
        <v>287</v>
      </c>
      <c r="DF157" s="42">
        <v>0.93</v>
      </c>
      <c r="DG157" s="44">
        <v>0.124393963</v>
      </c>
      <c r="DH157" s="44">
        <v>0.93780301799999999</v>
      </c>
      <c r="DI157" s="44"/>
      <c r="DJ157" s="44">
        <v>0.35514609721086998</v>
      </c>
      <c r="DK157" s="95"/>
      <c r="DL157" s="125"/>
      <c r="DM157" s="64"/>
      <c r="DN157" s="64"/>
      <c r="DO157" s="64"/>
      <c r="DP157" s="64"/>
      <c r="DQ157" s="64"/>
      <c r="DR157" s="64"/>
      <c r="DS157" s="90"/>
      <c r="DT157" s="90"/>
      <c r="DU157" s="90"/>
      <c r="DV157" s="90"/>
      <c r="DW157" s="148"/>
      <c r="DX157" s="44"/>
      <c r="DY157" s="44"/>
      <c r="EC157" s="147"/>
      <c r="ED157" s="172"/>
      <c r="EE157" s="172"/>
    </row>
    <row r="158" spans="1:135" ht="21" customHeight="1" x14ac:dyDescent="0.2">
      <c r="A158" s="14">
        <v>157</v>
      </c>
      <c r="B158" s="29" t="s">
        <v>2719</v>
      </c>
      <c r="C158" s="29" t="s">
        <v>2720</v>
      </c>
      <c r="D158" s="43" t="s">
        <v>1889</v>
      </c>
      <c r="E158" s="43">
        <v>19</v>
      </c>
      <c r="F158" s="43">
        <v>3</v>
      </c>
      <c r="G158" s="43" t="s">
        <v>2721</v>
      </c>
      <c r="H158" s="75"/>
      <c r="I158" s="75" t="s">
        <v>2722</v>
      </c>
      <c r="J158" s="44">
        <v>3</v>
      </c>
      <c r="K158" s="44"/>
      <c r="L158" s="44" t="s">
        <v>2723</v>
      </c>
      <c r="M158" s="44"/>
      <c r="N158" s="44"/>
      <c r="O158" s="44"/>
      <c r="P158" s="44"/>
      <c r="Q158" s="44"/>
      <c r="R158" s="44"/>
      <c r="S158" s="44"/>
      <c r="T158" s="44"/>
      <c r="U158" s="44"/>
      <c r="V158" s="44"/>
      <c r="W158" s="44"/>
      <c r="X158" s="44">
        <v>61</v>
      </c>
      <c r="Y158" s="44"/>
      <c r="Z158" s="44"/>
      <c r="AA158" s="44"/>
      <c r="AB158" s="44"/>
      <c r="AC158" s="44"/>
      <c r="AD158" s="44"/>
      <c r="AE158" s="44"/>
      <c r="AF158" s="44"/>
      <c r="AG158" s="44"/>
      <c r="AH158" s="44"/>
      <c r="AI158" s="44"/>
      <c r="AJ158" s="44"/>
      <c r="AK158" s="44"/>
      <c r="AL158" s="44"/>
      <c r="AM158" s="44"/>
      <c r="AN158" s="44"/>
      <c r="AO158" s="44"/>
      <c r="AP158" s="44">
        <v>0</v>
      </c>
      <c r="AQ158" s="44">
        <v>2</v>
      </c>
      <c r="AR158" s="44">
        <v>0</v>
      </c>
      <c r="AS158" s="44">
        <v>0</v>
      </c>
      <c r="AU158" s="79"/>
      <c r="AW158" s="7" t="s">
        <v>311</v>
      </c>
      <c r="AX158" s="44">
        <v>1</v>
      </c>
      <c r="AY158" s="44" t="s">
        <v>2724</v>
      </c>
      <c r="AZ158" s="44">
        <v>27</v>
      </c>
      <c r="BA158" s="44" t="s">
        <v>1985</v>
      </c>
      <c r="BD158" s="7" t="s">
        <v>797</v>
      </c>
      <c r="BE158" s="7" t="s">
        <v>314</v>
      </c>
      <c r="BF158" s="7" t="s">
        <v>2725</v>
      </c>
      <c r="BG158" s="45"/>
      <c r="BI158" s="45"/>
      <c r="BJ158" s="45"/>
      <c r="BK158" s="45"/>
      <c r="BL158" s="45"/>
      <c r="BM158" s="45"/>
      <c r="BN158" s="45"/>
      <c r="BO158" s="45"/>
      <c r="CC158" s="45"/>
      <c r="CE158" s="67"/>
      <c r="CF158" s="67"/>
      <c r="CG158" s="67"/>
      <c r="CH158" s="67"/>
      <c r="CI158" s="67"/>
      <c r="CJ158" s="68"/>
      <c r="CK158" s="68"/>
      <c r="CL158" s="68"/>
      <c r="CM158" s="67"/>
      <c r="CN158" s="67"/>
      <c r="CO158" s="67"/>
      <c r="CP158" s="67"/>
      <c r="CQ158" s="67"/>
      <c r="CR158" s="67"/>
      <c r="CS158" s="67"/>
      <c r="CT158" s="67"/>
      <c r="CU158" s="67"/>
      <c r="CV158" s="68"/>
      <c r="CW158" s="67"/>
      <c r="CX158" s="67"/>
      <c r="CY158" s="14">
        <v>27</v>
      </c>
      <c r="CZ158" s="41" t="s">
        <v>464</v>
      </c>
      <c r="DA158" s="41" t="s">
        <v>287</v>
      </c>
      <c r="DB158" s="42">
        <v>1</v>
      </c>
      <c r="DC158" s="42">
        <v>13</v>
      </c>
      <c r="DD158" s="42">
        <v>2.63</v>
      </c>
      <c r="DE158" s="41" t="s">
        <v>1994</v>
      </c>
      <c r="DF158" s="42">
        <v>0.92</v>
      </c>
      <c r="DG158" s="44">
        <v>2.0787407000000001E-2</v>
      </c>
      <c r="DH158" s="44">
        <v>2.0787407000000001E-2</v>
      </c>
      <c r="DI158" s="44"/>
      <c r="DJ158" s="44">
        <v>0.58931144699844096</v>
      </c>
      <c r="DK158" s="95"/>
      <c r="DL158" s="125"/>
      <c r="DM158" s="64"/>
      <c r="DN158" s="64"/>
      <c r="DO158" s="64"/>
      <c r="DP158" s="64"/>
      <c r="DQ158" s="64"/>
      <c r="DR158" s="64"/>
      <c r="DS158" s="90"/>
      <c r="DT158" s="90"/>
      <c r="DU158" s="90"/>
      <c r="DV158" s="90"/>
      <c r="DW158" s="148"/>
      <c r="DX158" s="44"/>
      <c r="DY158" s="44"/>
      <c r="EC158" s="147"/>
      <c r="ED158" s="172"/>
      <c r="EE158" s="172"/>
    </row>
    <row r="159" spans="1:135" ht="21" customHeight="1" x14ac:dyDescent="0.2">
      <c r="A159" s="14">
        <v>158</v>
      </c>
      <c r="B159" s="15" t="s">
        <v>2726</v>
      </c>
      <c r="C159" s="15" t="s">
        <v>2727</v>
      </c>
      <c r="D159" s="16" t="s">
        <v>1889</v>
      </c>
      <c r="E159" s="16">
        <v>19</v>
      </c>
      <c r="F159" s="16">
        <v>1</v>
      </c>
      <c r="G159" s="16" t="s">
        <v>2728</v>
      </c>
      <c r="H159" s="71" t="s">
        <v>2729</v>
      </c>
      <c r="I159" s="72" t="s">
        <v>2730</v>
      </c>
      <c r="J159" s="20">
        <v>2</v>
      </c>
      <c r="K159" s="20">
        <v>2</v>
      </c>
      <c r="L159" s="20" t="s">
        <v>2731</v>
      </c>
      <c r="M159" s="44">
        <v>4017</v>
      </c>
      <c r="N159" s="20" t="s">
        <v>355</v>
      </c>
      <c r="O159" s="20" t="s">
        <v>2731</v>
      </c>
      <c r="P159" s="44">
        <v>4017</v>
      </c>
      <c r="Q159" s="20" t="s">
        <v>355</v>
      </c>
      <c r="R159" s="20" t="s">
        <v>2732</v>
      </c>
      <c r="S159" s="44">
        <v>5313</v>
      </c>
      <c r="T159" s="126" t="s">
        <v>2733</v>
      </c>
      <c r="U159" s="20" t="s">
        <v>2732</v>
      </c>
      <c r="V159" s="44">
        <v>5313</v>
      </c>
      <c r="W159" s="126" t="s">
        <v>2733</v>
      </c>
      <c r="X159" s="20">
        <v>45</v>
      </c>
      <c r="Y159" s="88">
        <v>2.09</v>
      </c>
      <c r="Z159" s="88">
        <v>2.09</v>
      </c>
      <c r="AA159" s="88">
        <v>1.8</v>
      </c>
      <c r="AB159" s="88">
        <v>1.8</v>
      </c>
      <c r="AC159" s="23">
        <v>1</v>
      </c>
      <c r="AD159" s="23" t="s">
        <v>411</v>
      </c>
      <c r="AE159" s="23">
        <v>1</v>
      </c>
      <c r="AF159" s="25" t="s">
        <v>199</v>
      </c>
      <c r="AG159" s="25" t="s">
        <v>308</v>
      </c>
      <c r="AH159" s="25" t="s">
        <v>206</v>
      </c>
      <c r="AI159" s="25" t="s">
        <v>309</v>
      </c>
      <c r="AJ159" s="16">
        <v>3.2</v>
      </c>
      <c r="AK159" s="16">
        <v>3.2</v>
      </c>
      <c r="AL159" s="23">
        <v>0</v>
      </c>
      <c r="AM159" s="23"/>
      <c r="AN159" s="23">
        <v>0</v>
      </c>
      <c r="AO159" s="20"/>
      <c r="AP159" s="20">
        <v>0</v>
      </c>
      <c r="AQ159" s="20">
        <v>1</v>
      </c>
      <c r="AR159" s="20">
        <v>1</v>
      </c>
      <c r="AS159" s="20">
        <v>0</v>
      </c>
      <c r="AT159" s="15" t="s">
        <v>2734</v>
      </c>
      <c r="AU159" s="27">
        <v>40909</v>
      </c>
      <c r="AV159" s="47">
        <v>41097</v>
      </c>
      <c r="AW159" s="29" t="s">
        <v>2734</v>
      </c>
      <c r="AX159" s="30">
        <v>1</v>
      </c>
      <c r="AY159" s="30" t="s">
        <v>2735</v>
      </c>
      <c r="AZ159" s="30">
        <v>40</v>
      </c>
      <c r="BA159" s="30" t="s">
        <v>2736</v>
      </c>
      <c r="BB159" s="33"/>
      <c r="BC159" s="33"/>
      <c r="BD159" s="32" t="s">
        <v>291</v>
      </c>
      <c r="BE159" s="32" t="s">
        <v>235</v>
      </c>
      <c r="BF159" s="29" t="s">
        <v>2737</v>
      </c>
      <c r="BG159" s="30" t="s">
        <v>2738</v>
      </c>
      <c r="BH159" s="33"/>
      <c r="BI159" s="30">
        <v>69</v>
      </c>
      <c r="BJ159" s="30">
        <v>89</v>
      </c>
      <c r="BK159" s="30">
        <v>107</v>
      </c>
      <c r="BL159" s="30" t="s">
        <v>240</v>
      </c>
      <c r="BM159" s="30">
        <v>90</v>
      </c>
      <c r="BN159" s="30">
        <v>0.9</v>
      </c>
      <c r="BO159" s="30">
        <v>1</v>
      </c>
      <c r="BP159" s="29" t="s">
        <v>2739</v>
      </c>
      <c r="BQ159" s="29" t="s">
        <v>2740</v>
      </c>
      <c r="BR159" s="30">
        <v>95</v>
      </c>
      <c r="BS159" s="30">
        <v>3.4999999999999997E-5</v>
      </c>
      <c r="BT159" s="30" t="s">
        <v>244</v>
      </c>
      <c r="BU159" s="33"/>
      <c r="BV159" s="32" t="s">
        <v>291</v>
      </c>
      <c r="BW159" s="32" t="s">
        <v>235</v>
      </c>
      <c r="BX159" s="30" t="s">
        <v>456</v>
      </c>
      <c r="BY159" s="30">
        <v>0.9</v>
      </c>
      <c r="BZ159" s="30" t="s">
        <v>2741</v>
      </c>
      <c r="CA159" s="29" t="s">
        <v>1415</v>
      </c>
      <c r="CB159" s="35"/>
      <c r="CC159" s="20">
        <v>1</v>
      </c>
      <c r="CD159" s="46" t="s">
        <v>2742</v>
      </c>
      <c r="CE159" s="37" t="s">
        <v>262</v>
      </c>
      <c r="CF159" s="38">
        <v>1993</v>
      </c>
      <c r="CG159" s="37" t="s">
        <v>379</v>
      </c>
      <c r="CH159" s="37" t="s">
        <v>433</v>
      </c>
      <c r="CI159" s="37" t="s">
        <v>326</v>
      </c>
      <c r="CJ159" s="39">
        <v>123</v>
      </c>
      <c r="CK159" s="39">
        <v>100</v>
      </c>
      <c r="CL159" s="39">
        <v>5240</v>
      </c>
      <c r="CM159" s="37" t="s">
        <v>1181</v>
      </c>
      <c r="CN159" s="37" t="s">
        <v>273</v>
      </c>
      <c r="CO159" s="37" t="s">
        <v>277</v>
      </c>
      <c r="CP159" s="37" t="s">
        <v>2743</v>
      </c>
      <c r="CQ159" s="37" t="s">
        <v>328</v>
      </c>
      <c r="CR159" s="37" t="s">
        <v>276</v>
      </c>
      <c r="CS159" s="37" t="s">
        <v>681</v>
      </c>
      <c r="CT159" s="37" t="s">
        <v>462</v>
      </c>
      <c r="CU159" s="37" t="s">
        <v>281</v>
      </c>
      <c r="CV159" s="39">
        <v>1</v>
      </c>
      <c r="CW159" s="37" t="s">
        <v>282</v>
      </c>
      <c r="CX159" s="37" t="s">
        <v>490</v>
      </c>
      <c r="CY159" s="40">
        <v>40</v>
      </c>
      <c r="CZ159" s="41" t="s">
        <v>284</v>
      </c>
      <c r="DA159" s="41" t="s">
        <v>287</v>
      </c>
      <c r="DB159" s="42">
        <v>1</v>
      </c>
      <c r="DC159" s="42">
        <v>38</v>
      </c>
      <c r="DD159" s="42">
        <v>6.21</v>
      </c>
      <c r="DE159" s="41" t="s">
        <v>1994</v>
      </c>
      <c r="DF159" s="42">
        <v>0.92700000000000005</v>
      </c>
      <c r="DG159" s="20">
        <v>1.7182464000000001E-2</v>
      </c>
      <c r="DH159" s="20">
        <v>1.7182464000000001E-2</v>
      </c>
      <c r="DI159" s="20"/>
      <c r="DJ159" s="20">
        <v>0.37478788391311502</v>
      </c>
      <c r="DK159" s="95">
        <v>95</v>
      </c>
      <c r="DL159" s="125" t="s">
        <v>284</v>
      </c>
      <c r="DM159" s="125" t="s">
        <v>287</v>
      </c>
      <c r="DN159" s="95">
        <v>1</v>
      </c>
      <c r="DO159" s="95">
        <v>93</v>
      </c>
      <c r="DP159" s="95">
        <v>18.940000000000001</v>
      </c>
      <c r="DQ159" s="125" t="s">
        <v>287</v>
      </c>
      <c r="DR159" s="95">
        <v>3.4999999999999997E-5</v>
      </c>
      <c r="DS159" s="104">
        <v>3.4600000000000001E-5</v>
      </c>
      <c r="DT159" s="104">
        <v>3.4600000000000001E-5</v>
      </c>
      <c r="DU159" s="90"/>
      <c r="DV159" s="90">
        <v>0.41133658299999998</v>
      </c>
      <c r="DW159" s="90"/>
      <c r="DX159" s="29" t="s">
        <v>291</v>
      </c>
      <c r="DY159" s="29" t="s">
        <v>291</v>
      </c>
      <c r="EA159" s="163">
        <f t="shared" si="10"/>
        <v>1</v>
      </c>
      <c r="EB159" s="163">
        <f t="shared" si="11"/>
        <v>1</v>
      </c>
      <c r="EC159" s="147">
        <f t="shared" si="12"/>
        <v>0</v>
      </c>
      <c r="ED159" s="172">
        <f t="shared" si="13"/>
        <v>38</v>
      </c>
      <c r="EE159" s="172">
        <f t="shared" si="14"/>
        <v>93</v>
      </c>
    </row>
    <row r="160" spans="1:135" ht="21" customHeight="1" x14ac:dyDescent="0.2">
      <c r="A160" s="14">
        <v>159</v>
      </c>
      <c r="B160" s="29" t="s">
        <v>2744</v>
      </c>
      <c r="C160" s="29" t="s">
        <v>2745</v>
      </c>
      <c r="D160" s="43" t="s">
        <v>1889</v>
      </c>
      <c r="E160" s="43">
        <v>19</v>
      </c>
      <c r="F160" s="43">
        <v>1</v>
      </c>
      <c r="G160" s="78" t="s">
        <v>2746</v>
      </c>
      <c r="H160" s="75"/>
      <c r="I160" s="75" t="s">
        <v>2747</v>
      </c>
      <c r="J160" s="44">
        <v>5</v>
      </c>
      <c r="K160" s="44"/>
      <c r="L160" s="44" t="s">
        <v>2748</v>
      </c>
      <c r="M160" s="44"/>
      <c r="N160" s="44"/>
      <c r="O160" s="44"/>
      <c r="P160" s="44"/>
      <c r="Q160" s="44"/>
      <c r="R160" s="44"/>
      <c r="S160" s="44"/>
      <c r="T160" s="44"/>
      <c r="U160" s="44"/>
      <c r="V160" s="44"/>
      <c r="W160" s="44"/>
      <c r="X160" s="44">
        <v>214</v>
      </c>
      <c r="Y160" s="44"/>
      <c r="Z160" s="44"/>
      <c r="AA160" s="44"/>
      <c r="AB160" s="44"/>
      <c r="AC160" s="44"/>
      <c r="AD160" s="44"/>
      <c r="AE160" s="44"/>
      <c r="AF160" s="44"/>
      <c r="AG160" s="44"/>
      <c r="AH160" s="44"/>
      <c r="AI160" s="44"/>
      <c r="AJ160" s="44"/>
      <c r="AK160" s="44"/>
      <c r="AL160" s="44"/>
      <c r="AM160" s="44"/>
      <c r="AN160" s="44"/>
      <c r="AO160" s="44"/>
      <c r="AP160" s="44">
        <v>0</v>
      </c>
      <c r="AQ160" s="44">
        <v>0</v>
      </c>
      <c r="AR160" s="44">
        <v>0</v>
      </c>
      <c r="AS160" s="44">
        <v>0</v>
      </c>
      <c r="AU160" s="79"/>
      <c r="AW160" s="7" t="s">
        <v>311</v>
      </c>
      <c r="AX160" s="44">
        <v>1</v>
      </c>
      <c r="AY160" s="44" t="s">
        <v>2749</v>
      </c>
      <c r="AZ160" s="44">
        <v>20</v>
      </c>
      <c r="BA160" s="44" t="s">
        <v>503</v>
      </c>
      <c r="BD160" s="7" t="s">
        <v>1457</v>
      </c>
      <c r="BE160" s="7" t="s">
        <v>235</v>
      </c>
      <c r="BF160" s="7" t="s">
        <v>2750</v>
      </c>
      <c r="BG160" s="45"/>
      <c r="BI160" s="45"/>
      <c r="BJ160" s="45"/>
      <c r="BK160" s="45"/>
      <c r="BL160" s="45"/>
      <c r="BM160" s="45"/>
      <c r="BN160" s="45"/>
      <c r="BO160" s="45"/>
      <c r="CC160" s="45"/>
      <c r="CE160" s="67"/>
      <c r="CF160" s="67"/>
      <c r="CG160" s="67"/>
      <c r="CH160" s="67"/>
      <c r="CI160" s="67"/>
      <c r="CJ160" s="68"/>
      <c r="CK160" s="68"/>
      <c r="CL160" s="68"/>
      <c r="CM160" s="67"/>
      <c r="CN160" s="67"/>
      <c r="CO160" s="67"/>
      <c r="CP160" s="67"/>
      <c r="CQ160" s="67"/>
      <c r="CR160" s="67"/>
      <c r="CS160" s="67"/>
      <c r="CT160" s="67"/>
      <c r="CU160" s="67"/>
      <c r="CV160" s="68"/>
      <c r="CW160" s="67"/>
      <c r="CX160" s="67"/>
      <c r="CY160" s="14">
        <v>20</v>
      </c>
      <c r="CZ160" s="41" t="s">
        <v>284</v>
      </c>
      <c r="DA160" s="41" t="s">
        <v>287</v>
      </c>
      <c r="DB160" s="42">
        <v>1</v>
      </c>
      <c r="DC160" s="42">
        <v>18</v>
      </c>
      <c r="DD160" s="42">
        <v>26.19</v>
      </c>
      <c r="DE160" s="41" t="s">
        <v>336</v>
      </c>
      <c r="DF160" s="42">
        <v>1E-3</v>
      </c>
      <c r="DG160" s="104">
        <v>7.2000000000000002E-5</v>
      </c>
      <c r="DH160" s="104">
        <v>7.2000000000000002E-5</v>
      </c>
      <c r="DI160" s="44"/>
      <c r="DJ160" s="44">
        <v>0.76984935178248903</v>
      </c>
      <c r="DK160" s="95"/>
      <c r="DL160" s="125"/>
      <c r="DM160" s="64"/>
      <c r="DN160" s="64"/>
      <c r="DO160" s="64"/>
      <c r="DP160" s="64"/>
      <c r="DQ160" s="64"/>
      <c r="DR160" s="64"/>
      <c r="DS160" s="90"/>
      <c r="DT160" s="90"/>
      <c r="DU160" s="90"/>
      <c r="DV160" s="90"/>
      <c r="DW160" s="90"/>
      <c r="DX160" s="44"/>
      <c r="DY160" s="44"/>
      <c r="EC160" s="147"/>
      <c r="ED160" s="172"/>
      <c r="EE160" s="172"/>
    </row>
    <row r="161" spans="1:135" ht="21" customHeight="1" x14ac:dyDescent="0.2">
      <c r="A161" s="14">
        <v>160</v>
      </c>
      <c r="B161" s="15" t="s">
        <v>2751</v>
      </c>
      <c r="C161" s="15" t="s">
        <v>2752</v>
      </c>
      <c r="D161" s="16" t="s">
        <v>1889</v>
      </c>
      <c r="E161" s="16">
        <v>19</v>
      </c>
      <c r="F161" s="16">
        <v>4</v>
      </c>
      <c r="G161" s="16" t="s">
        <v>2753</v>
      </c>
      <c r="H161" s="71" t="s">
        <v>2754</v>
      </c>
      <c r="I161" s="72" t="s">
        <v>2755</v>
      </c>
      <c r="J161" s="20">
        <v>3</v>
      </c>
      <c r="K161" s="20">
        <v>1</v>
      </c>
      <c r="L161" s="20" t="s">
        <v>2756</v>
      </c>
      <c r="M161" s="44">
        <v>921</v>
      </c>
      <c r="N161" s="20" t="s">
        <v>2140</v>
      </c>
      <c r="O161" s="43" t="s">
        <v>2757</v>
      </c>
      <c r="P161" s="44">
        <v>9846</v>
      </c>
      <c r="Q161" s="20" t="s">
        <v>2204</v>
      </c>
      <c r="R161" s="20" t="s">
        <v>2758</v>
      </c>
      <c r="S161" s="44">
        <v>486</v>
      </c>
      <c r="T161" s="20" t="s">
        <v>1491</v>
      </c>
      <c r="U161" s="20" t="s">
        <v>2758</v>
      </c>
      <c r="V161" s="44">
        <v>486</v>
      </c>
      <c r="W161" s="20" t="s">
        <v>1491</v>
      </c>
      <c r="X161" s="20">
        <v>117</v>
      </c>
      <c r="Y161" s="88">
        <v>4.08</v>
      </c>
      <c r="Z161" s="88">
        <v>2.85</v>
      </c>
      <c r="AA161" s="88">
        <v>3.67</v>
      </c>
      <c r="AB161" s="88">
        <v>3.67</v>
      </c>
      <c r="AC161" s="23">
        <v>1</v>
      </c>
      <c r="AD161" s="23" t="s">
        <v>198</v>
      </c>
      <c r="AE161" s="23">
        <v>2</v>
      </c>
      <c r="AF161" s="25" t="s">
        <v>199</v>
      </c>
      <c r="AG161" s="25" t="s">
        <v>203</v>
      </c>
      <c r="AH161" s="25" t="s">
        <v>393</v>
      </c>
      <c r="AI161" s="25" t="s">
        <v>309</v>
      </c>
      <c r="AJ161" s="74">
        <v>2</v>
      </c>
      <c r="AK161" s="74">
        <v>2.5</v>
      </c>
      <c r="AL161" s="23">
        <v>0</v>
      </c>
      <c r="AM161" s="23"/>
      <c r="AN161" s="23">
        <v>0</v>
      </c>
      <c r="AO161" s="20"/>
      <c r="AP161" s="20">
        <v>0</v>
      </c>
      <c r="AQ161" s="20">
        <v>1</v>
      </c>
      <c r="AR161" s="20">
        <v>0</v>
      </c>
      <c r="AS161" s="20">
        <v>0</v>
      </c>
      <c r="AT161" s="15" t="s">
        <v>2759</v>
      </c>
      <c r="AU161" s="27">
        <v>41837</v>
      </c>
      <c r="AV161" s="62"/>
      <c r="AW161" s="15" t="s">
        <v>223</v>
      </c>
      <c r="AX161" s="16">
        <v>1</v>
      </c>
      <c r="AY161" s="16" t="s">
        <v>2760</v>
      </c>
      <c r="AZ161" s="16">
        <v>268</v>
      </c>
      <c r="BA161" s="16" t="s">
        <v>2270</v>
      </c>
      <c r="BB161" s="16"/>
      <c r="BC161" s="16">
        <v>2</v>
      </c>
      <c r="BD161" s="15" t="s">
        <v>291</v>
      </c>
      <c r="BE161" s="15" t="s">
        <v>2761</v>
      </c>
      <c r="BF161" s="15" t="s">
        <v>2762</v>
      </c>
      <c r="BG161" s="16" t="s">
        <v>2763</v>
      </c>
      <c r="BH161" s="62"/>
      <c r="BI161" s="16">
        <v>404</v>
      </c>
      <c r="BJ161" s="16">
        <v>540</v>
      </c>
      <c r="BK161" s="16">
        <v>668</v>
      </c>
      <c r="BL161" s="16" t="s">
        <v>240</v>
      </c>
      <c r="BM161" s="16">
        <v>404</v>
      </c>
      <c r="BN161" s="16">
        <v>0.8</v>
      </c>
      <c r="BO161" s="16">
        <v>1</v>
      </c>
      <c r="BP161" s="15" t="s">
        <v>2467</v>
      </c>
      <c r="BQ161" s="35"/>
      <c r="BR161" s="35"/>
      <c r="BS161" s="35"/>
      <c r="BT161" s="35"/>
      <c r="BU161" s="35"/>
      <c r="BV161" s="35"/>
      <c r="BW161" s="35"/>
      <c r="BX161" s="35"/>
      <c r="BY161" s="35"/>
      <c r="BZ161" s="35"/>
      <c r="CA161" s="35"/>
      <c r="CB161" s="35"/>
      <c r="CC161" s="16">
        <v>0</v>
      </c>
      <c r="CD161" s="35"/>
      <c r="CE161" s="37" t="s">
        <v>262</v>
      </c>
      <c r="CF161" s="38">
        <v>2009</v>
      </c>
      <c r="CG161" s="37" t="s">
        <v>432</v>
      </c>
      <c r="CH161" s="37" t="s">
        <v>326</v>
      </c>
      <c r="CI161" s="37" t="s">
        <v>326</v>
      </c>
      <c r="CJ161" s="39">
        <v>36</v>
      </c>
      <c r="CK161" s="39">
        <v>20</v>
      </c>
      <c r="CL161" s="39">
        <v>475</v>
      </c>
      <c r="CM161" s="37" t="s">
        <v>616</v>
      </c>
      <c r="CN161" s="37" t="s">
        <v>407</v>
      </c>
      <c r="CO161" s="37" t="s">
        <v>274</v>
      </c>
      <c r="CP161" s="173" t="s">
        <v>2764</v>
      </c>
      <c r="CQ161" s="174"/>
      <c r="CR161" s="174"/>
      <c r="CS161" s="37" t="s">
        <v>278</v>
      </c>
      <c r="CT161" s="67"/>
      <c r="CU161" s="37" t="s">
        <v>2765</v>
      </c>
      <c r="CV161" s="39">
        <v>1</v>
      </c>
      <c r="CW161" s="37" t="s">
        <v>282</v>
      </c>
      <c r="CX161" s="37" t="s">
        <v>2766</v>
      </c>
      <c r="CY161" s="14">
        <v>268</v>
      </c>
      <c r="CZ161" s="41" t="s">
        <v>284</v>
      </c>
      <c r="DA161" s="41" t="s">
        <v>287</v>
      </c>
      <c r="DB161" s="42">
        <v>1</v>
      </c>
      <c r="DC161" s="42">
        <v>62</v>
      </c>
      <c r="DD161" s="42">
        <v>5.93</v>
      </c>
      <c r="DE161" s="41" t="s">
        <v>1994</v>
      </c>
      <c r="DF161" s="42">
        <v>0.93</v>
      </c>
      <c r="DG161" s="20">
        <v>1.7775393E-2</v>
      </c>
      <c r="DH161" s="20">
        <v>1.7775393E-2</v>
      </c>
      <c r="DI161" s="20"/>
      <c r="DJ161" s="20">
        <v>0.29545853451963699</v>
      </c>
      <c r="DK161" s="95"/>
      <c r="DL161" s="125"/>
      <c r="DM161" s="64"/>
      <c r="DN161" s="64"/>
      <c r="DO161" s="64"/>
      <c r="DP161" s="64"/>
      <c r="DQ161" s="64"/>
      <c r="DR161" s="64"/>
      <c r="DS161" s="90"/>
      <c r="DT161" s="90"/>
      <c r="DU161" s="90"/>
      <c r="DV161" s="90"/>
      <c r="DW161" s="90"/>
      <c r="DX161" s="20"/>
      <c r="DY161" s="20"/>
      <c r="EC161" s="147"/>
      <c r="ED161" s="172"/>
      <c r="EE161" s="172"/>
    </row>
    <row r="162" spans="1:135" ht="21" customHeight="1" x14ac:dyDescent="0.2">
      <c r="A162" s="14">
        <v>161</v>
      </c>
      <c r="B162" s="15" t="s">
        <v>2767</v>
      </c>
      <c r="C162" s="15" t="s">
        <v>2768</v>
      </c>
      <c r="D162" s="16" t="s">
        <v>1889</v>
      </c>
      <c r="E162" s="16">
        <v>19</v>
      </c>
      <c r="F162" s="16">
        <v>3</v>
      </c>
      <c r="G162" s="16" t="s">
        <v>2769</v>
      </c>
      <c r="H162" s="71" t="s">
        <v>2770</v>
      </c>
      <c r="I162" s="72" t="s">
        <v>2771</v>
      </c>
      <c r="J162" s="20">
        <v>2</v>
      </c>
      <c r="K162" s="20">
        <v>5</v>
      </c>
      <c r="L162" s="20" t="s">
        <v>2772</v>
      </c>
      <c r="M162" s="21">
        <v>563</v>
      </c>
      <c r="N162" s="20" t="s">
        <v>498</v>
      </c>
      <c r="O162" s="20" t="s">
        <v>2773</v>
      </c>
      <c r="P162" s="21">
        <v>8201</v>
      </c>
      <c r="Q162" s="20" t="s">
        <v>498</v>
      </c>
      <c r="R162" s="20" t="s">
        <v>2774</v>
      </c>
      <c r="S162" s="21">
        <v>6</v>
      </c>
      <c r="T162" s="126" t="s">
        <v>1737</v>
      </c>
      <c r="U162" s="20" t="s">
        <v>2774</v>
      </c>
      <c r="V162" s="21">
        <v>6</v>
      </c>
      <c r="W162" s="126" t="s">
        <v>1737</v>
      </c>
      <c r="X162" s="20">
        <v>143</v>
      </c>
      <c r="Y162" s="88">
        <v>4.3600000000000003</v>
      </c>
      <c r="Z162" s="88">
        <v>4.3600000000000003</v>
      </c>
      <c r="AA162" s="88">
        <v>1.4</v>
      </c>
      <c r="AB162" s="88">
        <v>1.4</v>
      </c>
      <c r="AC162" s="23">
        <v>3</v>
      </c>
      <c r="AD162" s="23" t="s">
        <v>1092</v>
      </c>
      <c r="AE162" s="23">
        <v>1</v>
      </c>
      <c r="AF162" s="25" t="s">
        <v>199</v>
      </c>
      <c r="AG162" s="25" t="s">
        <v>359</v>
      </c>
      <c r="AH162" s="25" t="s">
        <v>360</v>
      </c>
      <c r="AI162" s="25" t="s">
        <v>309</v>
      </c>
      <c r="AJ162" s="16">
        <v>2.5</v>
      </c>
      <c r="AK162" s="16">
        <v>3</v>
      </c>
      <c r="AL162" s="23">
        <v>2</v>
      </c>
      <c r="AM162" s="23">
        <v>0</v>
      </c>
      <c r="AN162" s="23">
        <v>0</v>
      </c>
      <c r="AO162" s="20"/>
      <c r="AP162" s="20">
        <v>0</v>
      </c>
      <c r="AQ162" s="20">
        <v>1</v>
      </c>
      <c r="AR162" s="20">
        <v>1</v>
      </c>
      <c r="AS162" s="20">
        <v>0</v>
      </c>
      <c r="AT162" s="15" t="s">
        <v>2033</v>
      </c>
      <c r="AU162" s="27">
        <v>41291</v>
      </c>
      <c r="AV162" s="28">
        <v>41962</v>
      </c>
      <c r="AW162" s="29" t="s">
        <v>840</v>
      </c>
      <c r="AX162" s="30">
        <v>3</v>
      </c>
      <c r="AY162" s="30" t="s">
        <v>2775</v>
      </c>
      <c r="AZ162" s="30">
        <v>48</v>
      </c>
      <c r="BA162" s="30" t="s">
        <v>527</v>
      </c>
      <c r="BB162" s="33"/>
      <c r="BC162" s="33"/>
      <c r="BD162" s="32" t="s">
        <v>1203</v>
      </c>
      <c r="BE162" s="142" t="s">
        <v>314</v>
      </c>
      <c r="BF162" s="29" t="s">
        <v>2776</v>
      </c>
      <c r="BG162" s="30" t="s">
        <v>2777</v>
      </c>
      <c r="BH162" s="33"/>
      <c r="BI162" s="30">
        <v>33</v>
      </c>
      <c r="BJ162" s="30">
        <v>40</v>
      </c>
      <c r="BK162" s="30">
        <v>50</v>
      </c>
      <c r="BL162" s="30" t="s">
        <v>240</v>
      </c>
      <c r="BM162" s="30">
        <v>35</v>
      </c>
      <c r="BN162" s="30">
        <v>0.85</v>
      </c>
      <c r="BO162" s="30">
        <v>2</v>
      </c>
      <c r="BP162" s="29" t="s">
        <v>458</v>
      </c>
      <c r="BQ162" s="29" t="s">
        <v>2778</v>
      </c>
      <c r="BR162" s="30">
        <v>48</v>
      </c>
      <c r="BS162" s="30">
        <v>0.23699999999999999</v>
      </c>
      <c r="BT162" s="30" t="s">
        <v>244</v>
      </c>
      <c r="BU162" s="30">
        <v>2</v>
      </c>
      <c r="BV162" s="32" t="s">
        <v>1203</v>
      </c>
      <c r="BW162" s="32" t="s">
        <v>314</v>
      </c>
      <c r="BX162" s="30" t="s">
        <v>245</v>
      </c>
      <c r="BY162" s="30">
        <v>0.9</v>
      </c>
      <c r="BZ162" s="30" t="s">
        <v>2779</v>
      </c>
      <c r="CA162" s="29" t="s">
        <v>547</v>
      </c>
      <c r="CB162" s="29" t="s">
        <v>2780</v>
      </c>
      <c r="CC162" s="16">
        <v>1</v>
      </c>
      <c r="CD162" s="36" t="s">
        <v>2781</v>
      </c>
      <c r="CE162" s="37" t="s">
        <v>262</v>
      </c>
      <c r="CF162" s="38">
        <v>2005</v>
      </c>
      <c r="CG162" s="37" t="s">
        <v>379</v>
      </c>
      <c r="CH162" s="37" t="s">
        <v>326</v>
      </c>
      <c r="CI162" s="37" t="s">
        <v>326</v>
      </c>
      <c r="CJ162" s="39">
        <v>4</v>
      </c>
      <c r="CK162" s="39">
        <v>2</v>
      </c>
      <c r="CL162" s="39">
        <v>2</v>
      </c>
      <c r="CM162" s="37" t="s">
        <v>272</v>
      </c>
      <c r="CN162" s="37" t="s">
        <v>407</v>
      </c>
      <c r="CO162" s="37" t="s">
        <v>328</v>
      </c>
      <c r="CP162" s="37" t="s">
        <v>2782</v>
      </c>
      <c r="CQ162" s="37" t="s">
        <v>330</v>
      </c>
      <c r="CR162" s="37" t="s">
        <v>330</v>
      </c>
      <c r="CS162" s="37" t="s">
        <v>461</v>
      </c>
      <c r="CT162" s="37" t="s">
        <v>462</v>
      </c>
      <c r="CU162" s="37" t="s">
        <v>281</v>
      </c>
      <c r="CV162" s="39">
        <v>3</v>
      </c>
      <c r="CW162" s="37" t="s">
        <v>282</v>
      </c>
      <c r="CX162" s="37" t="s">
        <v>2783</v>
      </c>
      <c r="CY162" s="40">
        <v>48</v>
      </c>
      <c r="CZ162" s="41" t="s">
        <v>284</v>
      </c>
      <c r="DA162" s="41" t="s">
        <v>287</v>
      </c>
      <c r="DB162" s="42">
        <v>1</v>
      </c>
      <c r="DC162" s="42">
        <v>44</v>
      </c>
      <c r="DD162" s="42">
        <v>13.42</v>
      </c>
      <c r="DE162" s="41" t="s">
        <v>336</v>
      </c>
      <c r="DF162" s="42">
        <v>0.01</v>
      </c>
      <c r="DG162" s="20">
        <v>6.6537900000000001E-4</v>
      </c>
      <c r="DH162" s="20">
        <v>6.6537900000000001E-4</v>
      </c>
      <c r="DI162" s="20"/>
      <c r="DJ162" s="20">
        <v>0.48344231827156497</v>
      </c>
      <c r="DK162" s="95">
        <v>48</v>
      </c>
      <c r="DL162" s="125" t="s">
        <v>284</v>
      </c>
      <c r="DM162" s="125" t="s">
        <v>287</v>
      </c>
      <c r="DN162" s="95">
        <v>1</v>
      </c>
      <c r="DO162" s="95">
        <v>44</v>
      </c>
      <c r="DP162" s="95">
        <v>1.4370000000000001</v>
      </c>
      <c r="DQ162" s="125" t="s">
        <v>287</v>
      </c>
      <c r="DR162" s="95">
        <v>0.23699999999999999</v>
      </c>
      <c r="DS162" s="90">
        <v>0.23704196199999999</v>
      </c>
      <c r="DT162" s="90">
        <v>0.23704196199999999</v>
      </c>
      <c r="DU162" s="90"/>
      <c r="DV162" s="90">
        <v>0.17783758799999999</v>
      </c>
      <c r="DW162" s="90"/>
      <c r="DX162" s="29" t="s">
        <v>2189</v>
      </c>
      <c r="DY162" s="29" t="s">
        <v>2784</v>
      </c>
      <c r="EA162" s="163">
        <f t="shared" si="10"/>
        <v>1</v>
      </c>
      <c r="EB162" s="163">
        <f t="shared" si="11"/>
        <v>0</v>
      </c>
      <c r="EC162" s="147">
        <f t="shared" si="12"/>
        <v>1</v>
      </c>
      <c r="ED162" s="172">
        <f t="shared" si="13"/>
        <v>44</v>
      </c>
      <c r="EE162" s="172">
        <f t="shared" si="14"/>
        <v>44</v>
      </c>
    </row>
    <row r="163" spans="1:135" ht="21" customHeight="1" x14ac:dyDescent="0.2">
      <c r="A163" s="14">
        <v>162</v>
      </c>
      <c r="B163" s="29" t="s">
        <v>2785</v>
      </c>
      <c r="C163" s="29" t="s">
        <v>2786</v>
      </c>
      <c r="D163" s="43" t="s">
        <v>1889</v>
      </c>
      <c r="E163" s="43">
        <v>19</v>
      </c>
      <c r="F163" s="43">
        <v>3</v>
      </c>
      <c r="G163" s="43" t="s">
        <v>2787</v>
      </c>
      <c r="H163" s="75"/>
      <c r="I163" s="75" t="s">
        <v>2788</v>
      </c>
      <c r="J163" s="44">
        <v>2</v>
      </c>
      <c r="K163" s="44"/>
      <c r="L163" s="44" t="s">
        <v>2789</v>
      </c>
      <c r="M163" s="44"/>
      <c r="N163" s="44"/>
      <c r="O163" s="44"/>
      <c r="P163" s="44"/>
      <c r="Q163" s="44"/>
      <c r="R163" s="44"/>
      <c r="S163" s="44"/>
      <c r="T163" s="44"/>
      <c r="U163" s="44"/>
      <c r="V163" s="44"/>
      <c r="W163" s="44"/>
      <c r="X163" s="44">
        <v>139</v>
      </c>
      <c r="Y163" s="44"/>
      <c r="Z163" s="44"/>
      <c r="AA163" s="44"/>
      <c r="AB163" s="44"/>
      <c r="AC163" s="44"/>
      <c r="AD163" s="44"/>
      <c r="AE163" s="44"/>
      <c r="AF163" s="44"/>
      <c r="AG163" s="44"/>
      <c r="AH163" s="44"/>
      <c r="AI163" s="44"/>
      <c r="AJ163" s="44"/>
      <c r="AK163" s="44"/>
      <c r="AL163" s="44"/>
      <c r="AM163" s="44"/>
      <c r="AN163" s="44"/>
      <c r="AO163" s="44"/>
      <c r="AP163" s="44">
        <v>0</v>
      </c>
      <c r="AQ163" s="44">
        <v>0</v>
      </c>
      <c r="AR163" s="44">
        <v>0</v>
      </c>
      <c r="AS163" s="44">
        <v>0</v>
      </c>
      <c r="AU163" s="79"/>
      <c r="AW163" s="7" t="s">
        <v>223</v>
      </c>
      <c r="AX163" s="44">
        <v>3</v>
      </c>
      <c r="AY163" s="44" t="s">
        <v>2790</v>
      </c>
      <c r="AZ163" s="44">
        <v>133</v>
      </c>
      <c r="BA163" s="44" t="s">
        <v>2791</v>
      </c>
      <c r="BD163" s="7" t="s">
        <v>797</v>
      </c>
      <c r="BE163" s="7" t="s">
        <v>314</v>
      </c>
      <c r="BF163" s="7" t="s">
        <v>2792</v>
      </c>
      <c r="BG163" s="45"/>
      <c r="BI163" s="45"/>
      <c r="BJ163" s="45"/>
      <c r="BK163" s="45"/>
      <c r="BL163" s="45"/>
      <c r="BM163" s="45"/>
      <c r="BN163" s="45"/>
      <c r="BO163" s="45"/>
      <c r="CC163" s="45"/>
      <c r="CE163" s="67"/>
      <c r="CF163" s="67"/>
      <c r="CG163" s="67"/>
      <c r="CH163" s="67"/>
      <c r="CI163" s="67"/>
      <c r="CJ163" s="68"/>
      <c r="CK163" s="68"/>
      <c r="CL163" s="68"/>
      <c r="CM163" s="67"/>
      <c r="CN163" s="67"/>
      <c r="CO163" s="67"/>
      <c r="CP163" s="67"/>
      <c r="CQ163" s="67"/>
      <c r="CR163" s="67"/>
      <c r="CS163" s="67"/>
      <c r="CT163" s="67"/>
      <c r="CU163" s="67"/>
      <c r="CV163" s="68"/>
      <c r="CW163" s="67"/>
      <c r="CX163" s="67"/>
      <c r="CY163" s="14">
        <v>133</v>
      </c>
      <c r="CZ163" s="41" t="s">
        <v>464</v>
      </c>
      <c r="DA163" s="41" t="s">
        <v>287</v>
      </c>
      <c r="DB163" s="42">
        <v>1</v>
      </c>
      <c r="DC163" s="42">
        <v>44</v>
      </c>
      <c r="DD163" s="42">
        <v>3.53</v>
      </c>
      <c r="DE163" s="41" t="s">
        <v>1994</v>
      </c>
      <c r="DF163" s="42">
        <v>0.98599999999999999</v>
      </c>
      <c r="DG163" s="44">
        <v>9.8773900000000006E-4</v>
      </c>
      <c r="DH163" s="44">
        <v>9.8773900000000006E-4</v>
      </c>
      <c r="DI163" s="44"/>
      <c r="DJ163" s="44">
        <v>0.46978679697751902</v>
      </c>
      <c r="DK163" s="95"/>
      <c r="DL163" s="125"/>
      <c r="DM163" s="64"/>
      <c r="DN163" s="64"/>
      <c r="DO163" s="64"/>
      <c r="DP163" s="64"/>
      <c r="DQ163" s="64"/>
      <c r="DR163" s="64"/>
      <c r="DS163" s="90"/>
      <c r="DT163" s="90"/>
      <c r="DU163" s="90"/>
      <c r="DV163" s="90"/>
      <c r="DW163" s="90"/>
      <c r="DX163" s="44"/>
      <c r="DY163" s="44"/>
      <c r="EC163" s="147"/>
      <c r="ED163" s="172"/>
      <c r="EE163" s="172"/>
    </row>
    <row r="164" spans="1:135" ht="21" customHeight="1" x14ac:dyDescent="0.2">
      <c r="A164" s="14">
        <v>163</v>
      </c>
      <c r="B164" s="29" t="s">
        <v>2793</v>
      </c>
      <c r="C164" s="29" t="s">
        <v>2794</v>
      </c>
      <c r="D164" s="43" t="s">
        <v>1889</v>
      </c>
      <c r="E164" s="43">
        <v>19</v>
      </c>
      <c r="F164" s="43">
        <v>1</v>
      </c>
      <c r="G164" s="78" t="s">
        <v>2795</v>
      </c>
      <c r="H164" s="75"/>
      <c r="I164" s="75" t="s">
        <v>2796</v>
      </c>
      <c r="J164" s="44">
        <v>3</v>
      </c>
      <c r="K164" s="44"/>
      <c r="L164" s="44" t="s">
        <v>2797</v>
      </c>
      <c r="M164" s="44"/>
      <c r="N164" s="44"/>
      <c r="O164" s="44"/>
      <c r="P164" s="44"/>
      <c r="Q164" s="44"/>
      <c r="R164" s="44"/>
      <c r="S164" s="44"/>
      <c r="T164" s="44"/>
      <c r="U164" s="44"/>
      <c r="V164" s="44"/>
      <c r="W164" s="44"/>
      <c r="X164" s="44">
        <v>53</v>
      </c>
      <c r="Y164" s="44"/>
      <c r="Z164" s="44"/>
      <c r="AA164" s="44"/>
      <c r="AB164" s="44"/>
      <c r="AC164" s="44"/>
      <c r="AD164" s="44"/>
      <c r="AE164" s="44"/>
      <c r="AF164" s="44"/>
      <c r="AG164" s="44"/>
      <c r="AH164" s="44"/>
      <c r="AI164" s="44"/>
      <c r="AJ164" s="44"/>
      <c r="AK164" s="44"/>
      <c r="AL164" s="44"/>
      <c r="AM164" s="44"/>
      <c r="AN164" s="44"/>
      <c r="AO164" s="44"/>
      <c r="AP164" s="44">
        <v>0</v>
      </c>
      <c r="AQ164" s="44">
        <v>0</v>
      </c>
      <c r="AR164" s="44">
        <v>0</v>
      </c>
      <c r="AS164" s="44">
        <v>0</v>
      </c>
      <c r="AU164" s="79"/>
      <c r="AW164" s="7" t="s">
        <v>223</v>
      </c>
      <c r="AX164" s="44">
        <v>1</v>
      </c>
      <c r="AY164" s="44" t="s">
        <v>2798</v>
      </c>
      <c r="AZ164" s="44">
        <v>44</v>
      </c>
      <c r="BA164" s="44" t="s">
        <v>2370</v>
      </c>
      <c r="BD164" s="7" t="s">
        <v>2799</v>
      </c>
      <c r="BE164" s="7" t="s">
        <v>1154</v>
      </c>
      <c r="BF164" s="7" t="s">
        <v>2800</v>
      </c>
      <c r="BG164" s="45"/>
      <c r="BI164" s="45"/>
      <c r="BJ164" s="45"/>
      <c r="BK164" s="45"/>
      <c r="BL164" s="45"/>
      <c r="BM164" s="45"/>
      <c r="BN164" s="45"/>
      <c r="BO164" s="45"/>
      <c r="CC164" s="45"/>
      <c r="CE164" s="67"/>
      <c r="CF164" s="67"/>
      <c r="CG164" s="67"/>
      <c r="CH164" s="67"/>
      <c r="CI164" s="67"/>
      <c r="CJ164" s="68"/>
      <c r="CK164" s="68"/>
      <c r="CL164" s="68"/>
      <c r="CM164" s="67"/>
      <c r="CN164" s="67"/>
      <c r="CO164" s="67"/>
      <c r="CP164" s="67"/>
      <c r="CQ164" s="67"/>
      <c r="CR164" s="67"/>
      <c r="CS164" s="67"/>
      <c r="CT164" s="67"/>
      <c r="CU164" s="67"/>
      <c r="CV164" s="68"/>
      <c r="CW164" s="67"/>
      <c r="CX164" s="67"/>
      <c r="CY164" s="14">
        <v>44</v>
      </c>
      <c r="CZ164" s="53"/>
      <c r="DA164" s="41" t="s">
        <v>287</v>
      </c>
      <c r="DB164" s="64"/>
      <c r="DC164" s="64"/>
      <c r="DD164" s="42">
        <v>0.17499999999999999</v>
      </c>
      <c r="DE164" s="54" t="s">
        <v>2375</v>
      </c>
      <c r="DF164" s="53"/>
      <c r="DG164" s="44" t="s">
        <v>512</v>
      </c>
      <c r="DH164" s="44" t="s">
        <v>512</v>
      </c>
      <c r="DI164" s="44"/>
      <c r="DJ164" s="44" t="s">
        <v>512</v>
      </c>
      <c r="DK164" s="95"/>
      <c r="DL164" s="125"/>
      <c r="DM164" s="64"/>
      <c r="DN164" s="64"/>
      <c r="DO164" s="64"/>
      <c r="DP164" s="64"/>
      <c r="DQ164" s="64"/>
      <c r="DR164" s="64"/>
      <c r="DS164" s="90"/>
      <c r="DT164" s="90"/>
      <c r="DU164" s="90"/>
      <c r="DV164" s="90"/>
      <c r="DW164" s="90"/>
      <c r="DX164" s="44"/>
      <c r="DY164" s="44"/>
      <c r="EC164" s="147"/>
      <c r="ED164" s="172"/>
      <c r="EE164" s="172"/>
    </row>
    <row r="165" spans="1:135" ht="21" customHeight="1" x14ac:dyDescent="0.2">
      <c r="A165" s="14">
        <v>164</v>
      </c>
      <c r="B165" s="15" t="s">
        <v>2801</v>
      </c>
      <c r="C165" s="15" t="s">
        <v>2802</v>
      </c>
      <c r="D165" s="16" t="s">
        <v>1889</v>
      </c>
      <c r="E165" s="16">
        <v>19</v>
      </c>
      <c r="F165" s="16">
        <v>2</v>
      </c>
      <c r="G165" s="16" t="s">
        <v>2803</v>
      </c>
      <c r="H165" s="71" t="s">
        <v>2804</v>
      </c>
      <c r="I165" s="72" t="s">
        <v>2805</v>
      </c>
      <c r="J165" s="20">
        <v>3</v>
      </c>
      <c r="K165" s="20">
        <v>2</v>
      </c>
      <c r="L165" s="20" t="s">
        <v>2806</v>
      </c>
      <c r="M165" s="21">
        <v>7492</v>
      </c>
      <c r="N165" s="20" t="s">
        <v>2807</v>
      </c>
      <c r="O165" s="20" t="s">
        <v>2806</v>
      </c>
      <c r="P165" s="21">
        <v>7492</v>
      </c>
      <c r="Q165" s="20" t="s">
        <v>2807</v>
      </c>
      <c r="R165" s="20" t="s">
        <v>2808</v>
      </c>
      <c r="S165" s="21">
        <v>2355</v>
      </c>
      <c r="T165" s="20" t="s">
        <v>2809</v>
      </c>
      <c r="U165" s="20" t="s">
        <v>2808</v>
      </c>
      <c r="V165" s="21">
        <v>2355</v>
      </c>
      <c r="W165" s="20" t="s">
        <v>2809</v>
      </c>
      <c r="X165" s="20">
        <v>160</v>
      </c>
      <c r="Y165" s="88">
        <v>4.18</v>
      </c>
      <c r="Z165" s="88">
        <v>4.18</v>
      </c>
      <c r="AA165" s="88">
        <v>2.61</v>
      </c>
      <c r="AB165" s="88">
        <v>2.61</v>
      </c>
      <c r="AC165" s="23">
        <v>1</v>
      </c>
      <c r="AD165" s="23" t="s">
        <v>411</v>
      </c>
      <c r="AE165" s="23">
        <v>1</v>
      </c>
      <c r="AF165" s="25" t="s">
        <v>199</v>
      </c>
      <c r="AG165" s="25" t="s">
        <v>807</v>
      </c>
      <c r="AH165" s="25" t="s">
        <v>206</v>
      </c>
      <c r="AI165" s="25" t="s">
        <v>207</v>
      </c>
      <c r="AJ165" s="74">
        <v>3</v>
      </c>
      <c r="AK165" s="74">
        <v>3.33</v>
      </c>
      <c r="AL165" s="23">
        <v>0</v>
      </c>
      <c r="AM165" s="23"/>
      <c r="AN165" s="23">
        <v>0</v>
      </c>
      <c r="AO165" s="20"/>
      <c r="AP165" s="20">
        <v>0</v>
      </c>
      <c r="AQ165" s="20">
        <v>1</v>
      </c>
      <c r="AR165" s="20">
        <v>0</v>
      </c>
      <c r="AS165" s="20">
        <v>0</v>
      </c>
      <c r="AT165" s="15" t="s">
        <v>2810</v>
      </c>
      <c r="AU165" s="27">
        <v>41849</v>
      </c>
      <c r="AV165" s="62"/>
      <c r="AW165" s="15" t="s">
        <v>311</v>
      </c>
      <c r="AX165" s="16">
        <v>1</v>
      </c>
      <c r="AY165" s="16" t="s">
        <v>2811</v>
      </c>
      <c r="AZ165" s="16">
        <v>12</v>
      </c>
      <c r="BA165" s="16" t="s">
        <v>527</v>
      </c>
      <c r="BB165" s="16"/>
      <c r="BC165" s="16">
        <v>2</v>
      </c>
      <c r="BD165" s="15" t="s">
        <v>340</v>
      </c>
      <c r="BE165" s="15" t="s">
        <v>235</v>
      </c>
      <c r="BF165" s="15" t="s">
        <v>2812</v>
      </c>
      <c r="BG165" s="16" t="s">
        <v>2813</v>
      </c>
      <c r="BH165" s="62"/>
      <c r="BI165" s="16">
        <v>12</v>
      </c>
      <c r="BJ165" s="16">
        <v>15</v>
      </c>
      <c r="BK165" s="16">
        <v>18</v>
      </c>
      <c r="BL165" s="16" t="s">
        <v>240</v>
      </c>
      <c r="BM165" s="16">
        <v>35</v>
      </c>
      <c r="BN165" s="16">
        <v>0.99</v>
      </c>
      <c r="BO165" s="16">
        <v>1</v>
      </c>
      <c r="BP165" s="15" t="s">
        <v>2814</v>
      </c>
      <c r="BQ165" s="35"/>
      <c r="BR165" s="35"/>
      <c r="BS165" s="35"/>
      <c r="BT165" s="35"/>
      <c r="BU165" s="35"/>
      <c r="BV165" s="35"/>
      <c r="BW165" s="35"/>
      <c r="BX165" s="35"/>
      <c r="BY165" s="35"/>
      <c r="BZ165" s="35"/>
      <c r="CA165" s="35"/>
      <c r="CB165" s="35"/>
      <c r="CC165" s="16">
        <v>0</v>
      </c>
      <c r="CD165" s="35"/>
      <c r="CE165" s="37" t="s">
        <v>262</v>
      </c>
      <c r="CF165" s="38">
        <v>2007</v>
      </c>
      <c r="CG165" s="37" t="s">
        <v>432</v>
      </c>
      <c r="CH165" s="37" t="s">
        <v>267</v>
      </c>
      <c r="CI165" s="37" t="s">
        <v>269</v>
      </c>
      <c r="CJ165" s="39">
        <v>34</v>
      </c>
      <c r="CK165" s="39">
        <v>28</v>
      </c>
      <c r="CL165" s="39">
        <v>2303</v>
      </c>
      <c r="CM165" s="37" t="s">
        <v>616</v>
      </c>
      <c r="CN165" s="37" t="s">
        <v>380</v>
      </c>
      <c r="CO165" s="37" t="s">
        <v>330</v>
      </c>
      <c r="CP165" s="173" t="s">
        <v>2815</v>
      </c>
      <c r="CQ165" s="174"/>
      <c r="CR165" s="174"/>
      <c r="CS165" s="37" t="s">
        <v>681</v>
      </c>
      <c r="CT165" s="67"/>
      <c r="CU165" s="37" t="s">
        <v>2816</v>
      </c>
      <c r="CV165" s="39">
        <v>1</v>
      </c>
      <c r="CW165" s="37" t="s">
        <v>282</v>
      </c>
      <c r="CX165" s="37" t="s">
        <v>2817</v>
      </c>
      <c r="CY165" s="14">
        <v>12</v>
      </c>
      <c r="CZ165" s="41" t="s">
        <v>284</v>
      </c>
      <c r="DA165" s="41" t="s">
        <v>287</v>
      </c>
      <c r="DB165" s="42">
        <v>1</v>
      </c>
      <c r="DC165" s="42">
        <v>11</v>
      </c>
      <c r="DD165" s="42">
        <v>9.67</v>
      </c>
      <c r="DE165" s="41" t="s">
        <v>336</v>
      </c>
      <c r="DF165" s="42">
        <v>0.01</v>
      </c>
      <c r="DG165" s="20">
        <v>9.9314469999999995E-3</v>
      </c>
      <c r="DH165" s="20">
        <v>9.9314469999999995E-3</v>
      </c>
      <c r="DI165" s="20"/>
      <c r="DJ165" s="20">
        <v>0.68397936351513</v>
      </c>
      <c r="DK165" s="95"/>
      <c r="DL165" s="125"/>
      <c r="DM165" s="64"/>
      <c r="DN165" s="64"/>
      <c r="DO165" s="64"/>
      <c r="DP165" s="64"/>
      <c r="DQ165" s="64"/>
      <c r="DR165" s="64"/>
      <c r="DS165" s="90"/>
      <c r="DT165" s="90"/>
      <c r="DU165" s="90"/>
      <c r="DV165" s="90"/>
      <c r="DW165" s="90"/>
      <c r="DX165" s="20"/>
      <c r="DY165" s="20"/>
      <c r="EC165" s="147"/>
      <c r="ED165" s="172"/>
      <c r="EE165" s="172"/>
    </row>
    <row r="166" spans="1:135" ht="21" customHeight="1" x14ac:dyDescent="0.2">
      <c r="A166" s="14">
        <v>165</v>
      </c>
      <c r="B166" s="15" t="s">
        <v>2818</v>
      </c>
      <c r="C166" s="15" t="s">
        <v>2819</v>
      </c>
      <c r="D166" s="16" t="s">
        <v>1889</v>
      </c>
      <c r="E166" s="16">
        <v>19</v>
      </c>
      <c r="F166" s="16">
        <v>1</v>
      </c>
      <c r="G166" s="16" t="s">
        <v>2820</v>
      </c>
      <c r="H166" s="71" t="s">
        <v>2821</v>
      </c>
      <c r="I166" s="72" t="s">
        <v>2822</v>
      </c>
      <c r="J166" s="20">
        <v>3</v>
      </c>
      <c r="K166" s="20">
        <v>3</v>
      </c>
      <c r="L166" s="20" t="s">
        <v>2823</v>
      </c>
      <c r="M166" s="21">
        <v>75</v>
      </c>
      <c r="N166" s="20" t="s">
        <v>2824</v>
      </c>
      <c r="O166" s="20" t="s">
        <v>2825</v>
      </c>
      <c r="P166" s="21">
        <v>1773</v>
      </c>
      <c r="Q166" s="20" t="s">
        <v>2824</v>
      </c>
      <c r="R166" s="20" t="s">
        <v>2826</v>
      </c>
      <c r="S166" s="21">
        <v>138</v>
      </c>
      <c r="T166" s="126" t="s">
        <v>2827</v>
      </c>
      <c r="U166" s="20" t="s">
        <v>2826</v>
      </c>
      <c r="V166" s="21">
        <v>138</v>
      </c>
      <c r="W166" s="126" t="s">
        <v>2827</v>
      </c>
      <c r="X166" s="20">
        <v>28</v>
      </c>
      <c r="Y166" s="88">
        <v>2.0499999999999998</v>
      </c>
      <c r="Z166" s="88">
        <v>2.0499999999999998</v>
      </c>
      <c r="AA166" s="88">
        <v>2.89</v>
      </c>
      <c r="AB166" s="22">
        <v>1.65</v>
      </c>
      <c r="AC166" s="23">
        <v>3</v>
      </c>
      <c r="AD166" s="23" t="s">
        <v>411</v>
      </c>
      <c r="AE166" s="23">
        <v>1</v>
      </c>
      <c r="AF166" s="25" t="s">
        <v>199</v>
      </c>
      <c r="AG166" s="25" t="s">
        <v>308</v>
      </c>
      <c r="AH166" s="25" t="s">
        <v>360</v>
      </c>
      <c r="AI166" s="25" t="s">
        <v>606</v>
      </c>
      <c r="AJ166" s="16">
        <v>2.4</v>
      </c>
      <c r="AK166" s="16">
        <v>2.8</v>
      </c>
      <c r="AL166" s="23">
        <v>2</v>
      </c>
      <c r="AM166" s="16">
        <v>2</v>
      </c>
      <c r="AN166" s="23">
        <v>0</v>
      </c>
      <c r="AO166" s="20"/>
      <c r="AP166" s="20">
        <v>0</v>
      </c>
      <c r="AQ166" s="20">
        <v>1</v>
      </c>
      <c r="AR166" s="20">
        <v>1</v>
      </c>
      <c r="AS166" s="20">
        <v>0</v>
      </c>
      <c r="AT166" s="15" t="s">
        <v>795</v>
      </c>
      <c r="AU166" s="27">
        <v>40909</v>
      </c>
      <c r="AV166" s="47">
        <v>41106</v>
      </c>
      <c r="AW166" s="29" t="s">
        <v>2828</v>
      </c>
      <c r="AX166" s="30">
        <v>1</v>
      </c>
      <c r="AY166" s="30" t="s">
        <v>2829</v>
      </c>
      <c r="AZ166" s="30">
        <v>56</v>
      </c>
      <c r="BA166" s="30">
        <v>3.6999999999999998E-2</v>
      </c>
      <c r="BB166" s="33"/>
      <c r="BC166" s="33"/>
      <c r="BD166" s="113" t="s">
        <v>1464</v>
      </c>
      <c r="BE166" s="32" t="s">
        <v>314</v>
      </c>
      <c r="BF166" s="29" t="s">
        <v>2830</v>
      </c>
      <c r="BG166" s="30" t="s">
        <v>2831</v>
      </c>
      <c r="BH166" s="33"/>
      <c r="BI166" s="30">
        <v>64</v>
      </c>
      <c r="BJ166" s="30">
        <v>85</v>
      </c>
      <c r="BK166" s="30">
        <v>105</v>
      </c>
      <c r="BL166" s="30" t="s">
        <v>240</v>
      </c>
      <c r="BM166" s="30">
        <v>64</v>
      </c>
      <c r="BN166" s="30">
        <v>0.8</v>
      </c>
      <c r="BO166" s="30">
        <v>1</v>
      </c>
      <c r="BP166" s="29" t="s">
        <v>721</v>
      </c>
      <c r="BQ166" s="29" t="s">
        <v>2832</v>
      </c>
      <c r="BR166" s="30">
        <v>51</v>
      </c>
      <c r="BS166" s="30">
        <v>0.21</v>
      </c>
      <c r="BT166" s="30" t="s">
        <v>375</v>
      </c>
      <c r="BU166" s="33"/>
      <c r="BV166" s="113" t="s">
        <v>1464</v>
      </c>
      <c r="BW166" s="32" t="s">
        <v>314</v>
      </c>
      <c r="BX166" s="30" t="s">
        <v>245</v>
      </c>
      <c r="BY166" s="30">
        <v>0.68</v>
      </c>
      <c r="BZ166" s="30" t="s">
        <v>2833</v>
      </c>
      <c r="CA166" s="29" t="s">
        <v>2834</v>
      </c>
      <c r="CB166" s="29" t="s">
        <v>2054</v>
      </c>
      <c r="CC166" s="16">
        <v>1</v>
      </c>
      <c r="CD166" s="46" t="s">
        <v>2835</v>
      </c>
      <c r="CE166" s="37" t="s">
        <v>262</v>
      </c>
      <c r="CF166" s="37">
        <v>2013</v>
      </c>
      <c r="CG166" s="37" t="s">
        <v>325</v>
      </c>
      <c r="CH166" s="37" t="s">
        <v>433</v>
      </c>
      <c r="CI166" s="37" t="s">
        <v>326</v>
      </c>
      <c r="CJ166" s="39">
        <v>4</v>
      </c>
      <c r="CK166" s="39">
        <v>4</v>
      </c>
      <c r="CL166" s="39">
        <v>138</v>
      </c>
      <c r="CM166" s="37" t="s">
        <v>272</v>
      </c>
      <c r="CN166" s="37" t="s">
        <v>407</v>
      </c>
      <c r="CO166" s="37" t="s">
        <v>328</v>
      </c>
      <c r="CP166" s="37" t="s">
        <v>2836</v>
      </c>
      <c r="CQ166" s="37" t="s">
        <v>382</v>
      </c>
      <c r="CR166" s="37" t="s">
        <v>382</v>
      </c>
      <c r="CS166" s="37" t="s">
        <v>572</v>
      </c>
      <c r="CT166" s="37" t="s">
        <v>462</v>
      </c>
      <c r="CU166" s="37" t="s">
        <v>281</v>
      </c>
      <c r="CV166" s="39">
        <v>1</v>
      </c>
      <c r="CW166" s="37" t="s">
        <v>282</v>
      </c>
      <c r="CX166" s="37" t="s">
        <v>2837</v>
      </c>
      <c r="CY166" s="40">
        <v>56</v>
      </c>
      <c r="CZ166" s="41" t="s">
        <v>1466</v>
      </c>
      <c r="DA166" s="41" t="s">
        <v>287</v>
      </c>
      <c r="DB166" s="42">
        <v>1</v>
      </c>
      <c r="DC166" s="64"/>
      <c r="DD166" s="42">
        <v>4.51</v>
      </c>
      <c r="DE166" s="41" t="s">
        <v>287</v>
      </c>
      <c r="DF166" s="42">
        <v>3.6999999999999998E-2</v>
      </c>
      <c r="DG166" s="20">
        <v>3.3697241000000003E-2</v>
      </c>
      <c r="DH166" s="20">
        <v>3.3697241000000003E-2</v>
      </c>
      <c r="DI166" s="20"/>
      <c r="DJ166" s="20">
        <v>0.28378815036169902</v>
      </c>
      <c r="DK166" s="95">
        <v>51</v>
      </c>
      <c r="DL166" s="125" t="s">
        <v>1466</v>
      </c>
      <c r="DM166" s="125" t="s">
        <v>287</v>
      </c>
      <c r="DN166" s="95">
        <v>1</v>
      </c>
      <c r="DO166" s="64"/>
      <c r="DP166" s="95">
        <v>1.57</v>
      </c>
      <c r="DQ166" s="125" t="s">
        <v>287</v>
      </c>
      <c r="DR166" s="95">
        <v>0.21</v>
      </c>
      <c r="DS166" s="90">
        <v>0.210207014</v>
      </c>
      <c r="DT166" s="90">
        <v>0.210207014</v>
      </c>
      <c r="DU166" s="90"/>
      <c r="DV166" s="151">
        <f>-0.175454592</f>
        <v>-0.17545459199999999</v>
      </c>
      <c r="DW166" s="90"/>
      <c r="DX166" s="111" t="s">
        <v>1464</v>
      </c>
      <c r="DY166" s="29" t="s">
        <v>2838</v>
      </c>
      <c r="EA166" s="163">
        <f t="shared" si="10"/>
        <v>1</v>
      </c>
      <c r="EB166" s="163">
        <f t="shared" si="11"/>
        <v>0</v>
      </c>
      <c r="EC166" s="147">
        <f t="shared" si="12"/>
        <v>1</v>
      </c>
      <c r="ED166" s="172">
        <v>56</v>
      </c>
      <c r="EE166" s="172">
        <v>51</v>
      </c>
    </row>
    <row r="167" spans="1:135" ht="21" customHeight="1" x14ac:dyDescent="0.2">
      <c r="A167" s="14">
        <v>166</v>
      </c>
      <c r="B167" s="29" t="s">
        <v>2839</v>
      </c>
      <c r="C167" s="29" t="s">
        <v>2840</v>
      </c>
      <c r="D167" s="43" t="s">
        <v>1889</v>
      </c>
      <c r="E167" s="43">
        <v>19</v>
      </c>
      <c r="F167" s="43">
        <v>2</v>
      </c>
      <c r="G167" s="43" t="s">
        <v>2841</v>
      </c>
      <c r="H167" s="75"/>
      <c r="I167" s="75" t="s">
        <v>2842</v>
      </c>
      <c r="J167" s="44">
        <v>3</v>
      </c>
      <c r="K167" s="44"/>
      <c r="L167" s="44" t="s">
        <v>2843</v>
      </c>
      <c r="M167" s="44"/>
      <c r="N167" s="44"/>
      <c r="O167" s="44"/>
      <c r="P167" s="44"/>
      <c r="Q167" s="44"/>
      <c r="R167" s="44"/>
      <c r="S167" s="44"/>
      <c r="T167" s="44"/>
      <c r="U167" s="44"/>
      <c r="V167" s="44"/>
      <c r="W167" s="44"/>
      <c r="X167" s="44">
        <v>74</v>
      </c>
      <c r="Y167" s="44"/>
      <c r="Z167" s="44"/>
      <c r="AA167" s="44"/>
      <c r="AB167" s="44"/>
      <c r="AC167" s="44"/>
      <c r="AD167" s="44"/>
      <c r="AE167" s="44"/>
      <c r="AF167" s="44"/>
      <c r="AG167" s="44"/>
      <c r="AH167" s="44"/>
      <c r="AI167" s="44"/>
      <c r="AJ167" s="44"/>
      <c r="AK167" s="44"/>
      <c r="AL167" s="44"/>
      <c r="AM167" s="44"/>
      <c r="AN167" s="44"/>
      <c r="AO167" s="44"/>
      <c r="AP167" s="44">
        <v>0</v>
      </c>
      <c r="AQ167" s="44">
        <v>0</v>
      </c>
      <c r="AR167" s="44">
        <v>0</v>
      </c>
      <c r="AS167" s="44">
        <v>0</v>
      </c>
      <c r="AU167" s="79"/>
      <c r="AW167" s="7" t="s">
        <v>311</v>
      </c>
      <c r="AX167" s="44">
        <v>1</v>
      </c>
      <c r="AY167" s="44" t="s">
        <v>281</v>
      </c>
      <c r="AZ167" s="44" t="s">
        <v>281</v>
      </c>
      <c r="BA167" s="44" t="s">
        <v>281</v>
      </c>
      <c r="BD167" s="111" t="s">
        <v>1464</v>
      </c>
      <c r="BE167" s="7" t="s">
        <v>314</v>
      </c>
      <c r="BF167" s="7" t="s">
        <v>2844</v>
      </c>
      <c r="BG167" s="44" t="s">
        <v>281</v>
      </c>
      <c r="BI167" s="45"/>
      <c r="BJ167" s="45"/>
      <c r="BK167" s="45"/>
      <c r="BL167" s="45"/>
      <c r="BM167" s="45"/>
      <c r="BN167" s="45"/>
      <c r="BO167" s="45"/>
      <c r="CC167" s="45"/>
      <c r="CE167" s="67"/>
      <c r="CF167" s="67"/>
      <c r="CG167" s="67"/>
      <c r="CH167" s="67"/>
      <c r="CI167" s="67"/>
      <c r="CJ167" s="68"/>
      <c r="CK167" s="68"/>
      <c r="CL167" s="68"/>
      <c r="CM167" s="67"/>
      <c r="CN167" s="67"/>
      <c r="CO167" s="67"/>
      <c r="CP167" s="67"/>
      <c r="CQ167" s="67"/>
      <c r="CR167" s="67"/>
      <c r="CS167" s="67"/>
      <c r="CT167" s="67"/>
      <c r="CU167" s="67"/>
      <c r="CV167" s="68"/>
      <c r="CW167" s="67"/>
      <c r="CX167" s="67"/>
      <c r="CY167" s="53"/>
      <c r="CZ167" s="53"/>
      <c r="DA167" s="64"/>
      <c r="DB167" s="64"/>
      <c r="DC167" s="64"/>
      <c r="DD167" s="64"/>
      <c r="DE167" s="64"/>
      <c r="DF167" s="64"/>
      <c r="DG167" s="44" t="s">
        <v>512</v>
      </c>
      <c r="DH167" s="44" t="s">
        <v>512</v>
      </c>
      <c r="DI167" s="44"/>
      <c r="DJ167" s="44" t="s">
        <v>512</v>
      </c>
      <c r="DK167" s="95"/>
      <c r="DL167" s="125"/>
      <c r="DM167" s="64"/>
      <c r="DN167" s="64"/>
      <c r="DO167" s="64"/>
      <c r="DP167" s="64"/>
      <c r="DQ167" s="64"/>
      <c r="DR167" s="64"/>
      <c r="DS167" s="90"/>
      <c r="DT167" s="90"/>
      <c r="DU167" s="90"/>
      <c r="DV167" s="90"/>
      <c r="DW167" s="90"/>
      <c r="DX167" s="44"/>
      <c r="DY167" s="44"/>
      <c r="EC167" s="147"/>
      <c r="ED167" s="172"/>
      <c r="EE167" s="172"/>
    </row>
    <row r="168" spans="1:135" ht="21" customHeight="1" x14ac:dyDescent="0.2">
      <c r="A168" s="14">
        <v>167</v>
      </c>
      <c r="B168" s="15" t="s">
        <v>2845</v>
      </c>
      <c r="C168" s="15" t="s">
        <v>2846</v>
      </c>
      <c r="D168" s="16" t="s">
        <v>1889</v>
      </c>
      <c r="E168" s="16">
        <v>19</v>
      </c>
      <c r="F168" s="16">
        <v>2</v>
      </c>
      <c r="G168" s="16" t="s">
        <v>2847</v>
      </c>
      <c r="H168" s="71" t="s">
        <v>2848</v>
      </c>
      <c r="I168" s="72" t="s">
        <v>2849</v>
      </c>
      <c r="J168" s="20">
        <v>3</v>
      </c>
      <c r="K168" s="20">
        <v>2</v>
      </c>
      <c r="L168" s="20" t="s">
        <v>2850</v>
      </c>
      <c r="M168" s="21">
        <v>1188</v>
      </c>
      <c r="N168" s="20" t="s">
        <v>2851</v>
      </c>
      <c r="O168" s="20" t="s">
        <v>2852</v>
      </c>
      <c r="P168" s="21">
        <v>26096</v>
      </c>
      <c r="Q168" s="20" t="s">
        <v>2853</v>
      </c>
      <c r="R168" s="20" t="s">
        <v>916</v>
      </c>
      <c r="S168" s="21">
        <v>518</v>
      </c>
      <c r="T168" s="126" t="s">
        <v>915</v>
      </c>
      <c r="U168" s="20" t="s">
        <v>916</v>
      </c>
      <c r="V168" s="21">
        <v>518</v>
      </c>
      <c r="W168" s="126" t="s">
        <v>915</v>
      </c>
      <c r="X168" s="20">
        <v>91</v>
      </c>
      <c r="Y168" s="88">
        <v>2.67</v>
      </c>
      <c r="Z168" s="88">
        <v>3.65</v>
      </c>
      <c r="AA168" s="22">
        <v>1.65</v>
      </c>
      <c r="AB168" s="22">
        <v>1.65</v>
      </c>
      <c r="AC168" s="23">
        <v>3</v>
      </c>
      <c r="AD168" s="23" t="s">
        <v>198</v>
      </c>
      <c r="AE168" s="23">
        <v>1</v>
      </c>
      <c r="AF168" s="25" t="s">
        <v>199</v>
      </c>
      <c r="AG168" s="25" t="s">
        <v>359</v>
      </c>
      <c r="AH168" s="25" t="s">
        <v>206</v>
      </c>
      <c r="AI168" s="25" t="s">
        <v>475</v>
      </c>
      <c r="AJ168" s="16">
        <v>5.2</v>
      </c>
      <c r="AK168" s="16">
        <v>4</v>
      </c>
      <c r="AL168" s="23">
        <v>2</v>
      </c>
      <c r="AM168" s="23">
        <v>2</v>
      </c>
      <c r="AN168" s="23">
        <v>1</v>
      </c>
      <c r="AO168" s="23">
        <v>1</v>
      </c>
      <c r="AP168" s="20">
        <v>0</v>
      </c>
      <c r="AQ168" s="20">
        <v>1</v>
      </c>
      <c r="AR168" s="20">
        <v>1</v>
      </c>
      <c r="AS168" s="20">
        <v>0</v>
      </c>
      <c r="AT168" s="15" t="s">
        <v>917</v>
      </c>
      <c r="AU168" s="27">
        <v>40909</v>
      </c>
      <c r="AV168" s="47">
        <v>41230</v>
      </c>
      <c r="AW168" s="29" t="s">
        <v>725</v>
      </c>
      <c r="AX168" s="30">
        <v>1</v>
      </c>
      <c r="AY168" s="30" t="s">
        <v>2854</v>
      </c>
      <c r="AZ168" s="30">
        <v>18</v>
      </c>
      <c r="BA168" s="30" t="s">
        <v>2125</v>
      </c>
      <c r="BB168" s="33"/>
      <c r="BC168" s="33"/>
      <c r="BD168" s="32" t="s">
        <v>233</v>
      </c>
      <c r="BE168" s="32" t="s">
        <v>314</v>
      </c>
      <c r="BF168" s="29" t="s">
        <v>2855</v>
      </c>
      <c r="BG168" s="30" t="s">
        <v>2856</v>
      </c>
      <c r="BH168" s="33"/>
      <c r="BI168" s="30">
        <v>6</v>
      </c>
      <c r="BJ168" s="30">
        <v>8</v>
      </c>
      <c r="BK168" s="30">
        <v>9</v>
      </c>
      <c r="BL168" s="30" t="s">
        <v>240</v>
      </c>
      <c r="BM168" s="30">
        <v>20</v>
      </c>
      <c r="BN168" s="30">
        <v>0.99</v>
      </c>
      <c r="BO168" s="30">
        <v>1</v>
      </c>
      <c r="BP168" s="29" t="s">
        <v>721</v>
      </c>
      <c r="BQ168" s="29" t="s">
        <v>2857</v>
      </c>
      <c r="BR168" s="30">
        <v>22</v>
      </c>
      <c r="BS168" s="30">
        <v>0.24</v>
      </c>
      <c r="BT168" s="30" t="s">
        <v>244</v>
      </c>
      <c r="BU168" s="33"/>
      <c r="BV168" s="32" t="s">
        <v>233</v>
      </c>
      <c r="BW168" s="32" t="s">
        <v>314</v>
      </c>
      <c r="BX168" s="30" t="s">
        <v>245</v>
      </c>
      <c r="BY168" s="30">
        <v>0.99</v>
      </c>
      <c r="BZ168" s="30" t="s">
        <v>2858</v>
      </c>
      <c r="CA168" s="29" t="s">
        <v>921</v>
      </c>
      <c r="CB168" s="29" t="s">
        <v>2859</v>
      </c>
      <c r="CC168" s="16">
        <v>1</v>
      </c>
      <c r="CD168" s="46" t="s">
        <v>2860</v>
      </c>
      <c r="CE168" s="37" t="s">
        <v>262</v>
      </c>
      <c r="CF168" s="38">
        <v>2004</v>
      </c>
      <c r="CG168" s="37" t="s">
        <v>266</v>
      </c>
      <c r="CH168" s="37" t="s">
        <v>433</v>
      </c>
      <c r="CI168" s="37" t="s">
        <v>326</v>
      </c>
      <c r="CJ168" s="39">
        <v>25</v>
      </c>
      <c r="CK168" s="39">
        <v>11</v>
      </c>
      <c r="CL168" s="39">
        <v>609</v>
      </c>
      <c r="CM168" s="37" t="s">
        <v>616</v>
      </c>
      <c r="CN168" s="37" t="s">
        <v>273</v>
      </c>
      <c r="CO168" s="37" t="s">
        <v>328</v>
      </c>
      <c r="CP168" s="37" t="s">
        <v>2861</v>
      </c>
      <c r="CQ168" s="37" t="s">
        <v>382</v>
      </c>
      <c r="CR168" s="37" t="s">
        <v>382</v>
      </c>
      <c r="CS168" s="37" t="s">
        <v>332</v>
      </c>
      <c r="CT168" s="37" t="s">
        <v>409</v>
      </c>
      <c r="CU168" s="37" t="s">
        <v>281</v>
      </c>
      <c r="CV168" s="39">
        <v>1</v>
      </c>
      <c r="CW168" s="37" t="s">
        <v>282</v>
      </c>
      <c r="CX168" s="37" t="s">
        <v>198</v>
      </c>
      <c r="CY168" s="40">
        <v>18</v>
      </c>
      <c r="CZ168" s="41" t="s">
        <v>284</v>
      </c>
      <c r="DA168" s="41" t="s">
        <v>287</v>
      </c>
      <c r="DB168" s="42">
        <v>1</v>
      </c>
      <c r="DC168" s="42">
        <v>17</v>
      </c>
      <c r="DD168" s="42">
        <v>9.33</v>
      </c>
      <c r="DE168" s="41" t="s">
        <v>1994</v>
      </c>
      <c r="DF168" s="42">
        <v>0.97</v>
      </c>
      <c r="DG168" s="20">
        <v>7.1698279999999996E-3</v>
      </c>
      <c r="DH168" s="20">
        <v>7.1698279999999996E-3</v>
      </c>
      <c r="DI168" s="20"/>
      <c r="DJ168" s="20">
        <v>0.59527191410990199</v>
      </c>
      <c r="DK168" s="95">
        <v>22</v>
      </c>
      <c r="DL168" s="125" t="s">
        <v>284</v>
      </c>
      <c r="DM168" s="125" t="s">
        <v>287</v>
      </c>
      <c r="DN168" s="95">
        <v>1</v>
      </c>
      <c r="DO168" s="95">
        <v>21</v>
      </c>
      <c r="DP168" s="95">
        <v>1.45</v>
      </c>
      <c r="DQ168" s="125" t="s">
        <v>287</v>
      </c>
      <c r="DR168" s="95">
        <v>0.24</v>
      </c>
      <c r="DS168" s="90">
        <v>0.241925362</v>
      </c>
      <c r="DT168" s="90">
        <v>0.241925362</v>
      </c>
      <c r="DU168" s="90"/>
      <c r="DV168" s="90">
        <v>0.25414164</v>
      </c>
      <c r="DW168" s="90"/>
      <c r="DX168" s="29" t="s">
        <v>2862</v>
      </c>
      <c r="DY168" s="29" t="s">
        <v>2862</v>
      </c>
      <c r="EA168" s="163">
        <f t="shared" si="10"/>
        <v>1</v>
      </c>
      <c r="EB168" s="163">
        <f t="shared" si="11"/>
        <v>0</v>
      </c>
      <c r="EC168" s="147">
        <f t="shared" si="12"/>
        <v>1</v>
      </c>
      <c r="ED168" s="172">
        <f t="shared" si="13"/>
        <v>17</v>
      </c>
      <c r="EE168" s="172">
        <f t="shared" si="14"/>
        <v>21</v>
      </c>
    </row>
    <row r="169" spans="1:135" ht="21" customHeight="1" x14ac:dyDescent="0.2">
      <c r="A169" s="45"/>
      <c r="D169" s="45"/>
      <c r="E169" s="45"/>
      <c r="F169" s="45"/>
      <c r="G169" s="45"/>
      <c r="H169" s="143"/>
      <c r="I169" s="143"/>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U169" s="79"/>
      <c r="AX169" s="45"/>
      <c r="AY169" s="45"/>
      <c r="AZ169" s="45"/>
      <c r="BA169" s="45"/>
      <c r="BG169" s="45"/>
      <c r="BI169" s="45"/>
      <c r="BJ169" s="45"/>
      <c r="BK169" s="45"/>
      <c r="BL169" s="45"/>
      <c r="BM169" s="45"/>
      <c r="BN169" s="45"/>
      <c r="BO169" s="45"/>
      <c r="BR169" s="45"/>
      <c r="BS169" s="45"/>
      <c r="BT169" s="45"/>
      <c r="CC169" s="45"/>
      <c r="CE169" s="67"/>
      <c r="CF169" s="67"/>
      <c r="CG169" s="67"/>
      <c r="CH169" s="67"/>
      <c r="CI169" s="67"/>
      <c r="CJ169" s="68"/>
      <c r="CK169" s="68"/>
      <c r="CL169" s="68"/>
      <c r="CM169" s="67"/>
      <c r="CN169" s="67"/>
      <c r="CO169" s="67"/>
      <c r="CP169" s="67"/>
      <c r="CQ169" s="67"/>
      <c r="CR169" s="67"/>
      <c r="CS169" s="67"/>
      <c r="CT169" s="67"/>
      <c r="CU169" s="67"/>
      <c r="CV169" s="68"/>
      <c r="CW169" s="67"/>
      <c r="CX169" s="67"/>
      <c r="CY169" s="45"/>
      <c r="CZ169" s="45"/>
      <c r="DA169" s="45"/>
      <c r="DB169" s="45"/>
      <c r="DC169" s="45"/>
      <c r="DD169" s="45"/>
      <c r="DE169" s="45"/>
      <c r="DF169" s="45"/>
      <c r="DG169" s="44"/>
      <c r="DH169" s="45"/>
      <c r="DI169" s="45"/>
      <c r="DJ169" s="44"/>
      <c r="DK169" s="95"/>
      <c r="DL169" s="90"/>
      <c r="DM169" s="90"/>
      <c r="DN169" s="90"/>
      <c r="DO169" s="90"/>
      <c r="DP169" s="90"/>
      <c r="DQ169" s="90"/>
      <c r="DR169" s="90"/>
      <c r="DS169" s="90"/>
      <c r="DT169" s="45"/>
      <c r="DU169" s="45"/>
      <c r="DV169" s="90"/>
      <c r="DW169" s="90"/>
      <c r="DX169" s="45"/>
      <c r="DY169" s="45"/>
    </row>
    <row r="170" spans="1:135" ht="21" customHeight="1" x14ac:dyDescent="0.2">
      <c r="A170" s="45"/>
      <c r="D170" s="45"/>
      <c r="E170" s="45"/>
      <c r="F170" s="45"/>
      <c r="G170" s="45"/>
      <c r="H170" s="143"/>
      <c r="I170" s="143"/>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U170" s="79"/>
      <c r="AX170" s="45"/>
      <c r="AY170" s="45"/>
      <c r="AZ170" s="45"/>
      <c r="BA170" s="45"/>
      <c r="BG170" s="45"/>
      <c r="BI170" s="45"/>
      <c r="BJ170" s="45"/>
      <c r="BK170" s="45"/>
      <c r="BL170" s="45"/>
      <c r="BM170" s="45"/>
      <c r="BN170" s="45"/>
      <c r="BO170" s="45"/>
      <c r="BR170" s="45"/>
      <c r="BS170" s="45"/>
      <c r="BT170" s="45"/>
      <c r="CC170" s="45"/>
      <c r="CE170" s="67"/>
      <c r="CF170" s="67"/>
      <c r="CG170" s="67"/>
      <c r="CH170" s="67"/>
      <c r="CI170" s="67"/>
      <c r="CJ170" s="68"/>
      <c r="CK170" s="68"/>
      <c r="CL170" s="68"/>
      <c r="CM170" s="67"/>
      <c r="CN170" s="67"/>
      <c r="CO170" s="67"/>
      <c r="CP170" s="67"/>
      <c r="CQ170" s="67"/>
      <c r="CR170" s="67"/>
      <c r="CS170" s="67"/>
      <c r="CT170" s="67"/>
      <c r="CU170" s="67"/>
      <c r="CV170" s="68"/>
      <c r="CW170" s="67"/>
      <c r="CX170" s="67"/>
      <c r="CY170" s="45"/>
      <c r="CZ170" s="45"/>
      <c r="DA170" s="45"/>
      <c r="DB170" s="45"/>
      <c r="DC170" s="45"/>
      <c r="DD170" s="45"/>
      <c r="DE170" s="45"/>
      <c r="DF170" s="45"/>
      <c r="DG170" s="45"/>
      <c r="DH170" s="45"/>
      <c r="DI170" s="45"/>
      <c r="DJ170" s="45"/>
      <c r="DK170" s="95"/>
      <c r="DL170" s="90"/>
      <c r="DM170" s="90"/>
      <c r="DN170" s="90"/>
      <c r="DO170" s="163"/>
      <c r="DP170" s="90"/>
      <c r="DQ170" s="90"/>
      <c r="DR170" s="90"/>
      <c r="DS170" s="90"/>
      <c r="DT170" s="147"/>
      <c r="DU170" s="45"/>
      <c r="DV170" s="163">
        <f>COUNT(DV2:DV168)</f>
        <v>97</v>
      </c>
      <c r="DW170" s="90"/>
      <c r="DX170" s="45"/>
      <c r="DY170" s="45"/>
      <c r="EA170" s="163">
        <f>SUM(EA2:EA168)</f>
        <v>97</v>
      </c>
      <c r="EC170" s="163">
        <f>SUM(EC2:EC168)</f>
        <v>82</v>
      </c>
      <c r="ED170" s="163">
        <f>COUNT(ED2:ED168)</f>
        <v>100</v>
      </c>
      <c r="EE170" s="163">
        <f>COUNT(EE2:EE168)</f>
        <v>99</v>
      </c>
    </row>
  </sheetData>
  <mergeCells count="5">
    <mergeCell ref="CM36:CN36"/>
    <mergeCell ref="CP129:CQ129"/>
    <mergeCell ref="CP137:CQ137"/>
    <mergeCell ref="CP161:CR161"/>
    <mergeCell ref="CP165:CR165"/>
  </mergeCells>
  <hyperlinks>
    <hyperlink ref="H2" r:id="rId1"/>
    <hyperlink ref="CD2" r:id="rId2"/>
    <hyperlink ref="H3" r:id="rId3"/>
    <hyperlink ref="CD3" r:id="rId4"/>
    <hyperlink ref="H4" r:id="rId5"/>
    <hyperlink ref="CD4" r:id="rId6"/>
    <hyperlink ref="H5" r:id="rId7"/>
    <hyperlink ref="CD5" r:id="rId8"/>
    <hyperlink ref="H6" r:id="rId9"/>
    <hyperlink ref="CD6" r:id="rId10"/>
    <hyperlink ref="H7" r:id="rId11"/>
    <hyperlink ref="CD7" r:id="rId12"/>
    <hyperlink ref="H8" r:id="rId13"/>
    <hyperlink ref="CD8" r:id="rId14"/>
    <hyperlink ref="H9" r:id="rId15"/>
    <hyperlink ref="CD9" r:id="rId16"/>
    <hyperlink ref="H10" r:id="rId17"/>
    <hyperlink ref="H11" r:id="rId18"/>
    <hyperlink ref="CD11" r:id="rId19"/>
    <hyperlink ref="H12" r:id="rId20"/>
    <hyperlink ref="CD12" r:id="rId21"/>
    <hyperlink ref="H13" r:id="rId22"/>
    <hyperlink ref="CD13" r:id="rId23"/>
    <hyperlink ref="H14" r:id="rId24"/>
    <hyperlink ref="CD14" r:id="rId25"/>
    <hyperlink ref="H15" r:id="rId26"/>
    <hyperlink ref="H16" r:id="rId27"/>
    <hyperlink ref="CD16" r:id="rId28"/>
    <hyperlink ref="H18" r:id="rId29"/>
    <hyperlink ref="CD18" r:id="rId30"/>
    <hyperlink ref="H20" r:id="rId31"/>
    <hyperlink ref="CD20" r:id="rId32"/>
    <hyperlink ref="H21" r:id="rId33"/>
    <hyperlink ref="CD21" r:id="rId34"/>
    <hyperlink ref="H23" r:id="rId35"/>
    <hyperlink ref="CD23" r:id="rId36"/>
    <hyperlink ref="H25" r:id="rId37"/>
    <hyperlink ref="CD25" r:id="rId38"/>
    <hyperlink ref="H26" r:id="rId39"/>
    <hyperlink ref="H27" r:id="rId40"/>
    <hyperlink ref="CD27" r:id="rId41"/>
    <hyperlink ref="H28" r:id="rId42"/>
    <hyperlink ref="CD28" r:id="rId43"/>
    <hyperlink ref="H29" r:id="rId44"/>
    <hyperlink ref="CD29" r:id="rId45"/>
    <hyperlink ref="H30" r:id="rId46"/>
    <hyperlink ref="CD30" r:id="rId47"/>
    <hyperlink ref="H32" r:id="rId48"/>
    <hyperlink ref="H33" r:id="rId49"/>
    <hyperlink ref="CD33" r:id="rId50"/>
    <hyperlink ref="H34" r:id="rId51"/>
    <hyperlink ref="CD34" r:id="rId52"/>
    <hyperlink ref="H36" r:id="rId53"/>
    <hyperlink ref="H37" r:id="rId54"/>
    <hyperlink ref="CD37" r:id="rId55"/>
    <hyperlink ref="H38" r:id="rId56"/>
    <hyperlink ref="CD38" r:id="rId57"/>
    <hyperlink ref="H40" r:id="rId58"/>
    <hyperlink ref="H42" r:id="rId59"/>
    <hyperlink ref="H44" r:id="rId60"/>
    <hyperlink ref="CD44" r:id="rId61"/>
    <hyperlink ref="H45" r:id="rId62"/>
    <hyperlink ref="CD45" r:id="rId63"/>
    <hyperlink ref="H47" r:id="rId64"/>
    <hyperlink ref="CD47" r:id="rId65"/>
    <hyperlink ref="H48" r:id="rId66"/>
    <hyperlink ref="H49" r:id="rId67"/>
    <hyperlink ref="CD49" r:id="rId68"/>
    <hyperlink ref="H50" r:id="rId69"/>
    <hyperlink ref="CD50" r:id="rId70"/>
    <hyperlink ref="H51" r:id="rId71"/>
    <hyperlink ref="CD51" r:id="rId72"/>
    <hyperlink ref="H52" r:id="rId73"/>
    <hyperlink ref="H53" r:id="rId74"/>
    <hyperlink ref="CD53" r:id="rId75"/>
    <hyperlink ref="H54" r:id="rId76"/>
    <hyperlink ref="CD54" r:id="rId77"/>
    <hyperlink ref="H56" r:id="rId78"/>
    <hyperlink ref="CD56" r:id="rId79"/>
    <hyperlink ref="H57" r:id="rId80"/>
    <hyperlink ref="CD57" r:id="rId81"/>
    <hyperlink ref="H59" r:id="rId82"/>
    <hyperlink ref="CD59" r:id="rId83"/>
    <hyperlink ref="H60" r:id="rId84"/>
    <hyperlink ref="CD60" r:id="rId85"/>
    <hyperlink ref="H62" r:id="rId86"/>
    <hyperlink ref="CD62" r:id="rId87"/>
    <hyperlink ref="H64" r:id="rId88"/>
    <hyperlink ref="CD64" r:id="rId89"/>
    <hyperlink ref="H65" r:id="rId90"/>
    <hyperlink ref="CD65" r:id="rId91"/>
    <hyperlink ref="H66" r:id="rId92"/>
    <hyperlink ref="CD66" r:id="rId93"/>
    <hyperlink ref="H67" r:id="rId94"/>
    <hyperlink ref="H69" r:id="rId95"/>
    <hyperlink ref="CD69" r:id="rId96"/>
    <hyperlink ref="H70" r:id="rId97"/>
    <hyperlink ref="CD70" r:id="rId98"/>
    <hyperlink ref="H72" r:id="rId99"/>
    <hyperlink ref="CD72" r:id="rId100"/>
    <hyperlink ref="H73" r:id="rId101"/>
    <hyperlink ref="CD73" r:id="rId102"/>
    <hyperlink ref="H74" r:id="rId103"/>
    <hyperlink ref="CD74" r:id="rId104"/>
    <hyperlink ref="H78" r:id="rId105"/>
    <hyperlink ref="H80" r:id="rId106"/>
    <hyperlink ref="H81" r:id="rId107"/>
    <hyperlink ref="CD81" r:id="rId108"/>
    <hyperlink ref="H82" r:id="rId109"/>
    <hyperlink ref="CD82" r:id="rId110"/>
    <hyperlink ref="H83" r:id="rId111"/>
    <hyperlink ref="CD83" r:id="rId112"/>
    <hyperlink ref="H85" r:id="rId113"/>
    <hyperlink ref="CD85" r:id="rId114"/>
    <hyperlink ref="H87" r:id="rId115"/>
    <hyperlink ref="CD87" r:id="rId116"/>
    <hyperlink ref="H88" r:id="rId117"/>
    <hyperlink ref="CD88" r:id="rId118"/>
    <hyperlink ref="H90" r:id="rId119"/>
    <hyperlink ref="H94" r:id="rId120"/>
    <hyperlink ref="H95" r:id="rId121"/>
    <hyperlink ref="CD95" r:id="rId122"/>
    <hyperlink ref="H96" r:id="rId123"/>
    <hyperlink ref="H98" r:id="rId124"/>
    <hyperlink ref="CD98" r:id="rId125"/>
    <hyperlink ref="H105" r:id="rId126"/>
    <hyperlink ref="CD105" r:id="rId127"/>
    <hyperlink ref="H106" r:id="rId128"/>
    <hyperlink ref="H107" r:id="rId129"/>
    <hyperlink ref="CD107" r:id="rId130"/>
    <hyperlink ref="H108" r:id="rId131"/>
    <hyperlink ref="CD108" r:id="rId132"/>
    <hyperlink ref="H111" r:id="rId133"/>
    <hyperlink ref="CD111" r:id="rId134"/>
    <hyperlink ref="H112" r:id="rId135"/>
    <hyperlink ref="CD112" r:id="rId136"/>
    <hyperlink ref="H113" r:id="rId137"/>
    <hyperlink ref="H114" r:id="rId138"/>
    <hyperlink ref="CD114" r:id="rId139"/>
    <hyperlink ref="H115" r:id="rId140"/>
    <hyperlink ref="CD115" r:id="rId141"/>
    <hyperlink ref="H116" r:id="rId142"/>
    <hyperlink ref="CD116" r:id="rId143"/>
    <hyperlink ref="H117" r:id="rId144"/>
    <hyperlink ref="CD117" r:id="rId145"/>
    <hyperlink ref="H118" r:id="rId146"/>
    <hyperlink ref="CD118" r:id="rId147"/>
    <hyperlink ref="H119" r:id="rId148"/>
    <hyperlink ref="H121" r:id="rId149"/>
    <hyperlink ref="CD121" r:id="rId150"/>
    <hyperlink ref="H122" r:id="rId151"/>
    <hyperlink ref="H123" r:id="rId152"/>
    <hyperlink ref="CD123" r:id="rId153"/>
    <hyperlink ref="H125" r:id="rId154"/>
    <hyperlink ref="CD125" r:id="rId155"/>
    <hyperlink ref="H126" r:id="rId156"/>
    <hyperlink ref="H128" r:id="rId157"/>
    <hyperlink ref="H129" r:id="rId158"/>
    <hyperlink ref="H130" r:id="rId159"/>
    <hyperlink ref="CD130" r:id="rId160"/>
    <hyperlink ref="H133" r:id="rId161"/>
    <hyperlink ref="CD133" r:id="rId162"/>
    <hyperlink ref="H134" r:id="rId163"/>
    <hyperlink ref="CD134" r:id="rId164"/>
    <hyperlink ref="H135" r:id="rId165"/>
    <hyperlink ref="CD135" r:id="rId166"/>
    <hyperlink ref="H136" r:id="rId167"/>
    <hyperlink ref="CD136" r:id="rId168"/>
    <hyperlink ref="H137" r:id="rId169"/>
    <hyperlink ref="CD137" r:id="rId170"/>
    <hyperlink ref="H140" r:id="rId171"/>
    <hyperlink ref="H141" r:id="rId172"/>
    <hyperlink ref="CD141" r:id="rId173"/>
    <hyperlink ref="H142" r:id="rId174"/>
    <hyperlink ref="H143" r:id="rId175"/>
    <hyperlink ref="CD143" r:id="rId176"/>
    <hyperlink ref="H144" r:id="rId177"/>
    <hyperlink ref="CD144" r:id="rId178"/>
    <hyperlink ref="H146" r:id="rId179"/>
    <hyperlink ref="CD146" r:id="rId180"/>
    <hyperlink ref="H147" r:id="rId181"/>
    <hyperlink ref="CD147" r:id="rId182"/>
    <hyperlink ref="H149" r:id="rId183"/>
    <hyperlink ref="CD149" r:id="rId184"/>
    <hyperlink ref="H150" r:id="rId185"/>
    <hyperlink ref="CD150" r:id="rId186"/>
    <hyperlink ref="H151" r:id="rId187"/>
    <hyperlink ref="CD151" r:id="rId188"/>
    <hyperlink ref="H152" r:id="rId189"/>
    <hyperlink ref="CD152" r:id="rId190"/>
    <hyperlink ref="H154" r:id="rId191"/>
    <hyperlink ref="CD154" r:id="rId192"/>
    <hyperlink ref="H155" r:id="rId193"/>
    <hyperlink ref="CD155" r:id="rId194"/>
    <hyperlink ref="H156" r:id="rId195"/>
    <hyperlink ref="CD156" r:id="rId196"/>
    <hyperlink ref="H159" r:id="rId197"/>
    <hyperlink ref="CD159" r:id="rId198"/>
    <hyperlink ref="H161" r:id="rId199"/>
    <hyperlink ref="H162" r:id="rId200"/>
    <hyperlink ref="CD162" r:id="rId201"/>
    <hyperlink ref="H165" r:id="rId202"/>
    <hyperlink ref="H166" r:id="rId203"/>
    <hyperlink ref="CD166" r:id="rId204"/>
    <hyperlink ref="H168" r:id="rId205"/>
    <hyperlink ref="CD168" r:id="rId206"/>
  </hyperlinks>
  <pageMargins left="0.7" right="0.7" top="0.75" bottom="0.75" header="0.3" footer="0.3"/>
  <pageSetup paperSize="9" orientation="portrait" verticalDpi="0" r:id="rId207"/>
  <drawing r:id="rId2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6"/>
  <sheetViews>
    <sheetView workbookViewId="0"/>
  </sheetViews>
  <sheetFormatPr defaultColWidth="14.42578125" defaultRowHeight="15.75" customHeight="1" x14ac:dyDescent="0.2"/>
  <cols>
    <col min="1" max="1" width="52.7109375" customWidth="1"/>
    <col min="2" max="2" width="110.85546875" customWidth="1"/>
    <col min="3" max="3" width="26.140625" customWidth="1"/>
    <col min="4" max="4" width="36" customWidth="1"/>
    <col min="6" max="6" width="21.7109375" customWidth="1"/>
    <col min="7" max="7" width="24.7109375" customWidth="1"/>
  </cols>
  <sheetData>
    <row r="1" spans="1:9" ht="15.75" customHeight="1" x14ac:dyDescent="0.2">
      <c r="A1" s="1" t="s">
        <v>0</v>
      </c>
      <c r="B1" s="2" t="s">
        <v>1</v>
      </c>
      <c r="C1" s="4" t="s">
        <v>3</v>
      </c>
      <c r="D1" s="4" t="s">
        <v>25</v>
      </c>
      <c r="E1" s="4" t="s">
        <v>27</v>
      </c>
      <c r="F1" s="4" t="s">
        <v>29</v>
      </c>
      <c r="G1" s="2" t="s">
        <v>31</v>
      </c>
      <c r="H1" s="5"/>
      <c r="I1" s="5"/>
    </row>
    <row r="2" spans="1:9" ht="15.75" customHeight="1" x14ac:dyDescent="0.2">
      <c r="A2" s="6" t="s">
        <v>4</v>
      </c>
      <c r="B2" s="7" t="s">
        <v>45</v>
      </c>
      <c r="C2" s="6" t="s">
        <v>52</v>
      </c>
      <c r="D2" s="6" t="s">
        <v>54</v>
      </c>
      <c r="E2" s="6" t="s">
        <v>56</v>
      </c>
      <c r="F2" s="9"/>
    </row>
    <row r="3" spans="1:9" ht="15.75" customHeight="1" x14ac:dyDescent="0.2">
      <c r="A3" s="6" t="s">
        <v>5</v>
      </c>
      <c r="B3" s="7" t="s">
        <v>62</v>
      </c>
      <c r="C3" s="6" t="s">
        <v>52</v>
      </c>
      <c r="D3" s="6" t="s">
        <v>54</v>
      </c>
      <c r="E3" s="6" t="s">
        <v>56</v>
      </c>
      <c r="F3" s="9"/>
    </row>
    <row r="4" spans="1:9" ht="15.75" customHeight="1" x14ac:dyDescent="0.2">
      <c r="A4" s="6" t="s">
        <v>6</v>
      </c>
      <c r="B4" s="7" t="s">
        <v>63</v>
      </c>
      <c r="C4" s="6" t="s">
        <v>52</v>
      </c>
      <c r="D4" s="6" t="s">
        <v>54</v>
      </c>
      <c r="E4" s="6" t="s">
        <v>56</v>
      </c>
      <c r="F4" s="9"/>
    </row>
    <row r="5" spans="1:9" ht="15.75" customHeight="1" x14ac:dyDescent="0.2">
      <c r="A5" s="6" t="s">
        <v>7</v>
      </c>
      <c r="B5" s="7" t="s">
        <v>64</v>
      </c>
      <c r="C5" s="6" t="s">
        <v>52</v>
      </c>
      <c r="D5" s="6" t="s">
        <v>54</v>
      </c>
      <c r="E5" s="6" t="s">
        <v>65</v>
      </c>
      <c r="F5" s="9"/>
    </row>
    <row r="6" spans="1:9" ht="15.75" customHeight="1" x14ac:dyDescent="0.2">
      <c r="A6" s="6" t="s">
        <v>8</v>
      </c>
      <c r="B6" s="7" t="s">
        <v>66</v>
      </c>
      <c r="C6" s="6" t="s">
        <v>52</v>
      </c>
      <c r="D6" s="6" t="s">
        <v>54</v>
      </c>
      <c r="E6" s="6" t="s">
        <v>65</v>
      </c>
      <c r="F6" s="9"/>
    </row>
    <row r="7" spans="1:9" ht="15.75" customHeight="1" x14ac:dyDescent="0.2">
      <c r="A7" s="6" t="s">
        <v>9</v>
      </c>
      <c r="B7" s="7" t="s">
        <v>71</v>
      </c>
      <c r="C7" s="6" t="s">
        <v>52</v>
      </c>
      <c r="D7" s="6" t="s">
        <v>54</v>
      </c>
      <c r="E7" s="6" t="s">
        <v>74</v>
      </c>
      <c r="F7" s="9"/>
    </row>
    <row r="8" spans="1:9" ht="15.75" customHeight="1" x14ac:dyDescent="0.2">
      <c r="A8" s="12" t="s">
        <v>10</v>
      </c>
      <c r="B8" s="7" t="s">
        <v>101</v>
      </c>
      <c r="C8" s="6" t="s">
        <v>102</v>
      </c>
      <c r="D8" s="6" t="s">
        <v>54</v>
      </c>
      <c r="E8" s="6"/>
      <c r="F8" s="9"/>
    </row>
    <row r="9" spans="1:9" ht="15.75" customHeight="1" x14ac:dyDescent="0.2">
      <c r="A9" s="12" t="s">
        <v>11</v>
      </c>
      <c r="B9" s="7" t="s">
        <v>103</v>
      </c>
      <c r="C9" s="6" t="s">
        <v>52</v>
      </c>
      <c r="D9" s="6" t="s">
        <v>54</v>
      </c>
      <c r="E9" s="6" t="s">
        <v>56</v>
      </c>
      <c r="F9" s="9"/>
    </row>
    <row r="10" spans="1:9" ht="15.75" customHeight="1" x14ac:dyDescent="0.2">
      <c r="A10" s="6" t="s">
        <v>105</v>
      </c>
      <c r="B10" s="7" t="s">
        <v>107</v>
      </c>
      <c r="C10" s="6" t="s">
        <v>109</v>
      </c>
      <c r="D10" s="6" t="s">
        <v>54</v>
      </c>
      <c r="E10" s="6" t="s">
        <v>65</v>
      </c>
      <c r="F10" s="9"/>
    </row>
    <row r="11" spans="1:9" ht="15.75" customHeight="1" x14ac:dyDescent="0.2">
      <c r="A11" s="6" t="s">
        <v>113</v>
      </c>
      <c r="B11" s="7" t="s">
        <v>115</v>
      </c>
      <c r="C11" s="6" t="s">
        <v>109</v>
      </c>
      <c r="D11" s="6" t="s">
        <v>54</v>
      </c>
      <c r="E11" s="6" t="s">
        <v>65</v>
      </c>
      <c r="F11" s="9"/>
    </row>
    <row r="12" spans="1:9" ht="15.75" customHeight="1" x14ac:dyDescent="0.2">
      <c r="A12" s="6" t="s">
        <v>14</v>
      </c>
      <c r="B12" s="7" t="s">
        <v>137</v>
      </c>
      <c r="C12" s="6" t="s">
        <v>109</v>
      </c>
      <c r="D12" s="6" t="s">
        <v>54</v>
      </c>
      <c r="E12" s="6" t="s">
        <v>56</v>
      </c>
      <c r="F12" s="9"/>
    </row>
    <row r="13" spans="1:9" ht="15.75" customHeight="1" x14ac:dyDescent="0.2">
      <c r="A13" s="6" t="s">
        <v>142</v>
      </c>
      <c r="B13" s="7" t="s">
        <v>145</v>
      </c>
      <c r="C13" s="6" t="s">
        <v>109</v>
      </c>
      <c r="D13" s="6" t="s">
        <v>54</v>
      </c>
      <c r="E13" s="6" t="s">
        <v>65</v>
      </c>
      <c r="F13" s="9"/>
    </row>
    <row r="14" spans="1:9" ht="15.75" customHeight="1" x14ac:dyDescent="0.2">
      <c r="A14" s="6" t="s">
        <v>151</v>
      </c>
      <c r="B14" s="7" t="s">
        <v>152</v>
      </c>
      <c r="C14" s="6" t="s">
        <v>109</v>
      </c>
      <c r="D14" s="6" t="s">
        <v>54</v>
      </c>
      <c r="E14" s="6" t="s">
        <v>56</v>
      </c>
      <c r="F14" s="9"/>
    </row>
    <row r="15" spans="1:9" ht="15.75" customHeight="1" x14ac:dyDescent="0.2">
      <c r="A15" s="6" t="s">
        <v>17</v>
      </c>
      <c r="B15" s="7" t="s">
        <v>156</v>
      </c>
      <c r="C15" s="6" t="s">
        <v>109</v>
      </c>
      <c r="D15" s="6" t="s">
        <v>54</v>
      </c>
      <c r="E15" s="6" t="s">
        <v>56</v>
      </c>
      <c r="F15" s="9"/>
    </row>
    <row r="16" spans="1:9" ht="15.75" customHeight="1" x14ac:dyDescent="0.2">
      <c r="A16" s="6" t="s">
        <v>18</v>
      </c>
      <c r="B16" s="7" t="s">
        <v>159</v>
      </c>
      <c r="C16" s="6" t="s">
        <v>109</v>
      </c>
      <c r="D16" s="6" t="s">
        <v>54</v>
      </c>
      <c r="E16" s="6" t="s">
        <v>65</v>
      </c>
      <c r="F16" s="9"/>
    </row>
    <row r="17" spans="1:6" ht="15.75" customHeight="1" x14ac:dyDescent="0.2">
      <c r="A17" s="6" t="s">
        <v>160</v>
      </c>
      <c r="B17" s="7" t="s">
        <v>161</v>
      </c>
      <c r="C17" s="6" t="s">
        <v>109</v>
      </c>
      <c r="D17" s="6" t="s">
        <v>54</v>
      </c>
      <c r="E17" s="6" t="s">
        <v>56</v>
      </c>
      <c r="F17" s="9"/>
    </row>
    <row r="18" spans="1:6" ht="15.75" customHeight="1" x14ac:dyDescent="0.2">
      <c r="A18" s="6" t="s">
        <v>20</v>
      </c>
      <c r="B18" s="7" t="s">
        <v>162</v>
      </c>
      <c r="C18" s="6" t="s">
        <v>109</v>
      </c>
      <c r="D18" s="6" t="s">
        <v>54</v>
      </c>
      <c r="E18" s="6" t="s">
        <v>56</v>
      </c>
      <c r="F18" s="9"/>
    </row>
    <row r="19" spans="1:6" ht="15.75" customHeight="1" x14ac:dyDescent="0.2">
      <c r="A19" s="6" t="s">
        <v>21</v>
      </c>
      <c r="B19" s="7" t="s">
        <v>164</v>
      </c>
      <c r="C19" s="6" t="s">
        <v>109</v>
      </c>
      <c r="D19" s="6" t="s">
        <v>54</v>
      </c>
      <c r="E19" s="6" t="s">
        <v>65</v>
      </c>
      <c r="F19" s="9"/>
    </row>
    <row r="20" spans="1:6" ht="15.75" customHeight="1" x14ac:dyDescent="0.2">
      <c r="A20" s="6" t="s">
        <v>165</v>
      </c>
      <c r="B20" s="7" t="s">
        <v>166</v>
      </c>
      <c r="C20" s="6" t="s">
        <v>109</v>
      </c>
      <c r="D20" s="6" t="s">
        <v>54</v>
      </c>
      <c r="E20" s="6" t="s">
        <v>56</v>
      </c>
      <c r="F20" s="9"/>
    </row>
    <row r="21" spans="1:6" ht="15.75" customHeight="1" x14ac:dyDescent="0.2">
      <c r="A21" s="6" t="s">
        <v>23</v>
      </c>
      <c r="B21" s="7" t="s">
        <v>169</v>
      </c>
      <c r="C21" s="6" t="s">
        <v>109</v>
      </c>
      <c r="D21" s="6" t="s">
        <v>54</v>
      </c>
      <c r="E21" s="6" t="s">
        <v>56</v>
      </c>
      <c r="F21" s="9"/>
    </row>
    <row r="22" spans="1:6" ht="15.75" customHeight="1" x14ac:dyDescent="0.2">
      <c r="A22" s="6" t="s">
        <v>24</v>
      </c>
      <c r="B22" s="17" t="s">
        <v>170</v>
      </c>
      <c r="C22" s="6" t="s">
        <v>109</v>
      </c>
      <c r="D22" s="6" t="s">
        <v>54</v>
      </c>
      <c r="E22" s="6" t="s">
        <v>65</v>
      </c>
      <c r="F22" s="9"/>
    </row>
    <row r="23" spans="1:6" ht="15.75" customHeight="1" x14ac:dyDescent="0.2">
      <c r="A23" s="6" t="s">
        <v>173</v>
      </c>
      <c r="B23" s="7" t="s">
        <v>174</v>
      </c>
      <c r="C23" s="6" t="s">
        <v>109</v>
      </c>
      <c r="D23" s="6" t="s">
        <v>54</v>
      </c>
      <c r="E23" s="6" t="s">
        <v>56</v>
      </c>
      <c r="F23" s="9"/>
    </row>
    <row r="24" spans="1:6" ht="15.75" customHeight="1" x14ac:dyDescent="0.2">
      <c r="A24" s="6" t="s">
        <v>28</v>
      </c>
      <c r="B24" s="7" t="s">
        <v>175</v>
      </c>
      <c r="C24" s="6" t="s">
        <v>109</v>
      </c>
      <c r="D24" s="6" t="s">
        <v>54</v>
      </c>
      <c r="E24" s="6" t="s">
        <v>65</v>
      </c>
      <c r="F24" s="9"/>
    </row>
    <row r="25" spans="1:6" ht="15.75" customHeight="1" x14ac:dyDescent="0.2">
      <c r="A25" s="6" t="s">
        <v>30</v>
      </c>
      <c r="B25" s="7" t="s">
        <v>176</v>
      </c>
      <c r="C25" s="6" t="s">
        <v>109</v>
      </c>
      <c r="D25" s="6" t="s">
        <v>177</v>
      </c>
      <c r="E25" s="6" t="s">
        <v>178</v>
      </c>
      <c r="F25" s="9"/>
    </row>
    <row r="26" spans="1:6" ht="15.75" customHeight="1" x14ac:dyDescent="0.2">
      <c r="A26" s="6" t="s">
        <v>33</v>
      </c>
      <c r="B26" s="17" t="s">
        <v>179</v>
      </c>
      <c r="C26" s="6" t="s">
        <v>109</v>
      </c>
      <c r="D26" s="6" t="s">
        <v>177</v>
      </c>
      <c r="E26" s="6" t="s">
        <v>178</v>
      </c>
      <c r="F26" s="9"/>
    </row>
    <row r="27" spans="1:6" ht="15.75" customHeight="1" x14ac:dyDescent="0.2">
      <c r="A27" s="6" t="s">
        <v>32</v>
      </c>
      <c r="B27" s="17" t="s">
        <v>180</v>
      </c>
      <c r="C27" s="6" t="s">
        <v>109</v>
      </c>
      <c r="D27" s="6" t="s">
        <v>177</v>
      </c>
      <c r="E27" s="6" t="s">
        <v>178</v>
      </c>
      <c r="F27" s="9"/>
    </row>
    <row r="28" spans="1:6" ht="15.75" customHeight="1" x14ac:dyDescent="0.2">
      <c r="A28" s="6" t="s">
        <v>34</v>
      </c>
      <c r="B28" s="17" t="s">
        <v>182</v>
      </c>
      <c r="C28" s="6" t="s">
        <v>109</v>
      </c>
      <c r="D28" s="6" t="s">
        <v>177</v>
      </c>
      <c r="E28" s="6" t="s">
        <v>178</v>
      </c>
      <c r="F28" s="9"/>
    </row>
    <row r="29" spans="1:6" ht="15.75" customHeight="1" x14ac:dyDescent="0.2">
      <c r="A29" s="6" t="s">
        <v>183</v>
      </c>
      <c r="B29" s="7" t="s">
        <v>184</v>
      </c>
      <c r="C29" s="6" t="s">
        <v>109</v>
      </c>
      <c r="D29" s="6" t="s">
        <v>185</v>
      </c>
      <c r="E29" s="6" t="s">
        <v>65</v>
      </c>
      <c r="F29" s="9"/>
    </row>
    <row r="30" spans="1:6" ht="15.75" customHeight="1" x14ac:dyDescent="0.2">
      <c r="A30" s="6" t="s">
        <v>36</v>
      </c>
      <c r="B30" s="7" t="s">
        <v>186</v>
      </c>
      <c r="C30" s="6" t="s">
        <v>109</v>
      </c>
      <c r="D30" s="6" t="s">
        <v>185</v>
      </c>
      <c r="E30" s="6" t="s">
        <v>178</v>
      </c>
      <c r="F30" s="9"/>
    </row>
    <row r="31" spans="1:6" ht="15.75" customHeight="1" x14ac:dyDescent="0.2">
      <c r="A31" s="6" t="s">
        <v>37</v>
      </c>
      <c r="B31" s="7" t="s">
        <v>187</v>
      </c>
      <c r="C31" s="6" t="s">
        <v>109</v>
      </c>
      <c r="D31" s="6" t="s">
        <v>185</v>
      </c>
      <c r="E31" s="6" t="s">
        <v>65</v>
      </c>
      <c r="F31" s="9"/>
    </row>
    <row r="32" spans="1:6" ht="15.75" customHeight="1" x14ac:dyDescent="0.2">
      <c r="A32" s="6" t="s">
        <v>38</v>
      </c>
      <c r="B32" s="7" t="s">
        <v>188</v>
      </c>
      <c r="C32" s="6" t="s">
        <v>109</v>
      </c>
      <c r="D32" s="6" t="s">
        <v>185</v>
      </c>
      <c r="E32" s="6" t="s">
        <v>178</v>
      </c>
      <c r="F32" s="9"/>
    </row>
    <row r="33" spans="1:7" ht="15.75" customHeight="1" x14ac:dyDescent="0.2">
      <c r="A33" s="6" t="s">
        <v>39</v>
      </c>
      <c r="B33" s="7" t="s">
        <v>190</v>
      </c>
      <c r="C33" s="6" t="s">
        <v>109</v>
      </c>
      <c r="D33" s="6" t="s">
        <v>185</v>
      </c>
      <c r="E33" s="6" t="s">
        <v>178</v>
      </c>
      <c r="F33" s="9"/>
    </row>
    <row r="34" spans="1:7" ht="15.75" customHeight="1" x14ac:dyDescent="0.2">
      <c r="A34" s="6" t="s">
        <v>40</v>
      </c>
      <c r="B34" s="7" t="s">
        <v>192</v>
      </c>
      <c r="C34" s="6" t="s">
        <v>109</v>
      </c>
      <c r="D34" s="6" t="s">
        <v>185</v>
      </c>
      <c r="E34" s="6" t="s">
        <v>178</v>
      </c>
      <c r="F34" s="9"/>
    </row>
    <row r="35" spans="1:7" ht="15.75" customHeight="1" x14ac:dyDescent="0.2">
      <c r="A35" s="6" t="s">
        <v>41</v>
      </c>
      <c r="B35" s="7" t="s">
        <v>195</v>
      </c>
      <c r="C35" s="6" t="s">
        <v>109</v>
      </c>
      <c r="D35" s="6" t="s">
        <v>185</v>
      </c>
      <c r="E35" s="6" t="s">
        <v>178</v>
      </c>
      <c r="F35" s="9"/>
    </row>
    <row r="36" spans="1:7" ht="15.75" customHeight="1" x14ac:dyDescent="0.2">
      <c r="A36" s="6" t="s">
        <v>42</v>
      </c>
      <c r="B36" s="7" t="s">
        <v>196</v>
      </c>
      <c r="C36" s="6" t="s">
        <v>109</v>
      </c>
      <c r="D36" s="6" t="s">
        <v>185</v>
      </c>
      <c r="E36" s="6" t="s">
        <v>178</v>
      </c>
      <c r="F36" s="9"/>
      <c r="G36" s="7"/>
    </row>
    <row r="37" spans="1:7" ht="15.75" customHeight="1" x14ac:dyDescent="0.2">
      <c r="A37" s="6" t="s">
        <v>43</v>
      </c>
      <c r="B37" s="7" t="s">
        <v>197</v>
      </c>
      <c r="C37" s="6" t="s">
        <v>109</v>
      </c>
      <c r="D37" s="6" t="s">
        <v>185</v>
      </c>
      <c r="E37" s="6" t="s">
        <v>178</v>
      </c>
      <c r="F37" s="24"/>
    </row>
    <row r="38" spans="1:7" ht="15.75" customHeight="1" x14ac:dyDescent="0.2">
      <c r="A38" s="6" t="s">
        <v>44</v>
      </c>
      <c r="B38" s="7" t="s">
        <v>200</v>
      </c>
      <c r="C38" s="6" t="s">
        <v>109</v>
      </c>
      <c r="D38" s="6"/>
      <c r="E38" s="6"/>
      <c r="F38" s="9"/>
    </row>
    <row r="39" spans="1:7" ht="14.25" x14ac:dyDescent="0.2">
      <c r="A39" s="6" t="s">
        <v>46</v>
      </c>
      <c r="B39" s="7" t="s">
        <v>201</v>
      </c>
      <c r="C39" s="6"/>
      <c r="D39" s="6"/>
      <c r="E39" s="6"/>
      <c r="F39" s="9"/>
    </row>
    <row r="40" spans="1:7" ht="14.25" x14ac:dyDescent="0.2">
      <c r="A40" s="6" t="s">
        <v>47</v>
      </c>
      <c r="B40" s="7" t="s">
        <v>202</v>
      </c>
      <c r="C40" s="6"/>
      <c r="D40" s="6"/>
      <c r="E40" s="6"/>
      <c r="F40" s="9"/>
    </row>
    <row r="41" spans="1:7" ht="14.25" x14ac:dyDescent="0.2">
      <c r="A41" s="6" t="s">
        <v>48</v>
      </c>
      <c r="B41" s="7" t="s">
        <v>204</v>
      </c>
      <c r="C41" s="6"/>
      <c r="D41" s="6"/>
      <c r="E41" s="6"/>
      <c r="F41" s="9"/>
    </row>
    <row r="42" spans="1:7" ht="14.25" x14ac:dyDescent="0.2">
      <c r="A42" s="6" t="s">
        <v>49</v>
      </c>
      <c r="B42" s="7" t="s">
        <v>205</v>
      </c>
      <c r="C42" s="6" t="s">
        <v>52</v>
      </c>
      <c r="D42" s="6" t="s">
        <v>177</v>
      </c>
      <c r="E42" s="6" t="s">
        <v>178</v>
      </c>
      <c r="F42" s="9"/>
    </row>
    <row r="43" spans="1:7" ht="14.25" x14ac:dyDescent="0.2">
      <c r="A43" s="6" t="s">
        <v>208</v>
      </c>
      <c r="B43" s="7" t="s">
        <v>209</v>
      </c>
      <c r="C43" s="6" t="s">
        <v>52</v>
      </c>
      <c r="D43" s="6" t="s">
        <v>54</v>
      </c>
      <c r="E43" s="6" t="s">
        <v>178</v>
      </c>
      <c r="F43" s="9"/>
    </row>
    <row r="44" spans="1:7" ht="14.25" x14ac:dyDescent="0.2">
      <c r="A44" s="6" t="s">
        <v>51</v>
      </c>
      <c r="B44" s="7" t="s">
        <v>211</v>
      </c>
      <c r="C44" s="6" t="s">
        <v>109</v>
      </c>
      <c r="D44" s="6" t="s">
        <v>54</v>
      </c>
      <c r="E44" s="6" t="s">
        <v>212</v>
      </c>
      <c r="F44" s="9"/>
    </row>
    <row r="45" spans="1:7" ht="14.25" x14ac:dyDescent="0.2">
      <c r="A45" s="6" t="s">
        <v>53</v>
      </c>
      <c r="B45" s="7" t="s">
        <v>213</v>
      </c>
      <c r="C45" s="6" t="s">
        <v>102</v>
      </c>
      <c r="D45" s="6" t="s">
        <v>54</v>
      </c>
      <c r="E45" s="6" t="s">
        <v>178</v>
      </c>
      <c r="F45" s="9"/>
    </row>
    <row r="46" spans="1:7" ht="14.25" x14ac:dyDescent="0.2">
      <c r="A46" s="6" t="s">
        <v>55</v>
      </c>
      <c r="B46" s="7" t="s">
        <v>214</v>
      </c>
      <c r="C46" s="6" t="s">
        <v>102</v>
      </c>
      <c r="D46" s="6" t="s">
        <v>215</v>
      </c>
      <c r="E46" s="6" t="s">
        <v>56</v>
      </c>
      <c r="F46" s="9"/>
    </row>
    <row r="47" spans="1:7" ht="14.25" x14ac:dyDescent="0.2">
      <c r="A47" s="6" t="s">
        <v>57</v>
      </c>
      <c r="B47" s="7" t="s">
        <v>216</v>
      </c>
      <c r="C47" s="6" t="s">
        <v>102</v>
      </c>
      <c r="D47" s="6" t="s">
        <v>215</v>
      </c>
      <c r="E47" s="6" t="s">
        <v>217</v>
      </c>
      <c r="F47" s="9"/>
    </row>
    <row r="48" spans="1:7" ht="14.25" x14ac:dyDescent="0.2">
      <c r="A48" s="6" t="s">
        <v>58</v>
      </c>
      <c r="B48" s="7" t="s">
        <v>218</v>
      </c>
      <c r="C48" s="6" t="s">
        <v>102</v>
      </c>
      <c r="D48" s="6" t="s">
        <v>215</v>
      </c>
      <c r="E48" s="6" t="s">
        <v>217</v>
      </c>
      <c r="F48" s="9"/>
    </row>
    <row r="49" spans="1:6" ht="14.25" x14ac:dyDescent="0.2">
      <c r="A49" s="6" t="s">
        <v>59</v>
      </c>
      <c r="B49" s="7" t="s">
        <v>219</v>
      </c>
      <c r="C49" s="6" t="s">
        <v>102</v>
      </c>
      <c r="D49" s="6" t="s">
        <v>220</v>
      </c>
      <c r="E49" s="6" t="s">
        <v>56</v>
      </c>
      <c r="F49" s="9"/>
    </row>
    <row r="50" spans="1:6" ht="14.25" x14ac:dyDescent="0.2">
      <c r="A50" s="6" t="s">
        <v>60</v>
      </c>
      <c r="B50" s="7" t="s">
        <v>221</v>
      </c>
      <c r="C50" s="6" t="s">
        <v>102</v>
      </c>
      <c r="D50" s="6" t="s">
        <v>222</v>
      </c>
      <c r="E50" s="6" t="s">
        <v>65</v>
      </c>
      <c r="F50" s="9"/>
    </row>
    <row r="51" spans="1:6" ht="14.25" x14ac:dyDescent="0.2">
      <c r="A51" s="6" t="s">
        <v>61</v>
      </c>
      <c r="B51" s="7" t="s">
        <v>224</v>
      </c>
      <c r="C51" s="6" t="s">
        <v>102</v>
      </c>
      <c r="D51" s="6" t="s">
        <v>222</v>
      </c>
      <c r="E51" s="6" t="s">
        <v>225</v>
      </c>
      <c r="F51" s="9"/>
    </row>
    <row r="52" spans="1:6" ht="14.25" x14ac:dyDescent="0.2">
      <c r="A52" s="6" t="s">
        <v>67</v>
      </c>
      <c r="B52" s="7" t="s">
        <v>226</v>
      </c>
      <c r="C52" s="6" t="s">
        <v>102</v>
      </c>
      <c r="D52" s="6" t="s">
        <v>222</v>
      </c>
      <c r="E52" s="6" t="s">
        <v>65</v>
      </c>
      <c r="F52" s="9"/>
    </row>
    <row r="53" spans="1:6" ht="14.25" x14ac:dyDescent="0.2">
      <c r="A53" s="6" t="s">
        <v>68</v>
      </c>
      <c r="B53" s="7" t="s">
        <v>227</v>
      </c>
      <c r="C53" s="6" t="s">
        <v>102</v>
      </c>
      <c r="D53" s="6" t="s">
        <v>222</v>
      </c>
      <c r="E53" s="6" t="s">
        <v>229</v>
      </c>
      <c r="F53" s="9"/>
    </row>
    <row r="54" spans="1:6" ht="14.25" x14ac:dyDescent="0.2">
      <c r="A54" s="6" t="s">
        <v>230</v>
      </c>
      <c r="B54" s="7" t="s">
        <v>231</v>
      </c>
      <c r="C54" s="6" t="s">
        <v>109</v>
      </c>
      <c r="D54" s="6" t="s">
        <v>177</v>
      </c>
      <c r="E54" s="6" t="s">
        <v>65</v>
      </c>
      <c r="F54" s="9"/>
    </row>
    <row r="55" spans="1:6" ht="14.25" x14ac:dyDescent="0.2">
      <c r="A55" s="6" t="s">
        <v>70</v>
      </c>
      <c r="B55" s="7" t="s">
        <v>232</v>
      </c>
      <c r="C55" s="6" t="s">
        <v>102</v>
      </c>
      <c r="D55" s="6" t="s">
        <v>222</v>
      </c>
      <c r="E55" s="6" t="s">
        <v>212</v>
      </c>
      <c r="F55" s="9"/>
    </row>
    <row r="56" spans="1:6" ht="14.25" x14ac:dyDescent="0.2">
      <c r="A56" s="6" t="s">
        <v>72</v>
      </c>
      <c r="B56" s="7" t="s">
        <v>234</v>
      </c>
      <c r="C56" s="6" t="s">
        <v>102</v>
      </c>
      <c r="D56" s="6" t="s">
        <v>222</v>
      </c>
      <c r="E56" s="6" t="s">
        <v>56</v>
      </c>
      <c r="F56" s="9"/>
    </row>
    <row r="57" spans="1:6" ht="14.25" x14ac:dyDescent="0.2">
      <c r="A57" s="6" t="s">
        <v>73</v>
      </c>
      <c r="B57" s="7" t="s">
        <v>236</v>
      </c>
      <c r="C57" s="6" t="s">
        <v>102</v>
      </c>
      <c r="D57" s="6" t="s">
        <v>222</v>
      </c>
      <c r="E57" s="6" t="s">
        <v>56</v>
      </c>
      <c r="F57" s="9"/>
    </row>
    <row r="58" spans="1:6" ht="14.25" x14ac:dyDescent="0.2">
      <c r="A58" s="6" t="s">
        <v>75</v>
      </c>
      <c r="B58" s="7" t="s">
        <v>239</v>
      </c>
      <c r="C58" s="6" t="s">
        <v>102</v>
      </c>
      <c r="D58" s="6" t="s">
        <v>222</v>
      </c>
      <c r="E58" s="6" t="s">
        <v>56</v>
      </c>
      <c r="F58" s="9"/>
    </row>
    <row r="59" spans="1:6" ht="14.25" x14ac:dyDescent="0.2">
      <c r="A59" s="6" t="s">
        <v>76</v>
      </c>
      <c r="B59" s="7" t="s">
        <v>241</v>
      </c>
      <c r="C59" s="6" t="s">
        <v>102</v>
      </c>
      <c r="D59" s="6" t="s">
        <v>222</v>
      </c>
      <c r="E59" s="6" t="s">
        <v>225</v>
      </c>
      <c r="F59" s="9"/>
    </row>
    <row r="60" spans="1:6" ht="14.25" x14ac:dyDescent="0.2">
      <c r="A60" s="6" t="s">
        <v>77</v>
      </c>
      <c r="B60" s="7" t="s">
        <v>246</v>
      </c>
      <c r="C60" s="6" t="s">
        <v>102</v>
      </c>
      <c r="D60" s="6" t="s">
        <v>222</v>
      </c>
      <c r="E60" s="6" t="s">
        <v>229</v>
      </c>
      <c r="F60" s="9"/>
    </row>
    <row r="61" spans="1:6" ht="14.25" x14ac:dyDescent="0.2">
      <c r="A61" s="6" t="s">
        <v>247</v>
      </c>
      <c r="B61" s="7" t="s">
        <v>248</v>
      </c>
      <c r="C61" s="6" t="s">
        <v>102</v>
      </c>
      <c r="D61" s="6" t="s">
        <v>222</v>
      </c>
      <c r="E61" s="6" t="s">
        <v>65</v>
      </c>
      <c r="F61" s="9"/>
    </row>
    <row r="62" spans="1:6" ht="14.25" x14ac:dyDescent="0.2">
      <c r="A62" s="6" t="s">
        <v>249</v>
      </c>
      <c r="B62" s="17" t="s">
        <v>250</v>
      </c>
      <c r="C62" s="6" t="s">
        <v>102</v>
      </c>
      <c r="D62" s="6" t="s">
        <v>222</v>
      </c>
      <c r="E62" s="6" t="s">
        <v>65</v>
      </c>
      <c r="F62" s="9"/>
    </row>
    <row r="63" spans="1:6" ht="14.25" x14ac:dyDescent="0.2">
      <c r="A63" s="6" t="s">
        <v>253</v>
      </c>
      <c r="B63" s="17" t="s">
        <v>254</v>
      </c>
      <c r="C63" s="6" t="s">
        <v>102</v>
      </c>
      <c r="D63" s="6" t="s">
        <v>222</v>
      </c>
      <c r="E63" s="6" t="s">
        <v>65</v>
      </c>
      <c r="F63" s="9"/>
    </row>
    <row r="64" spans="1:6" ht="14.25" x14ac:dyDescent="0.2">
      <c r="A64" s="7" t="s">
        <v>255</v>
      </c>
      <c r="B64" s="7" t="s">
        <v>257</v>
      </c>
      <c r="C64" s="6" t="s">
        <v>102</v>
      </c>
      <c r="D64" s="6" t="s">
        <v>215</v>
      </c>
      <c r="E64" s="6" t="s">
        <v>178</v>
      </c>
      <c r="F64" s="9"/>
    </row>
    <row r="65" spans="1:7" ht="14.25" x14ac:dyDescent="0.2">
      <c r="A65" s="6" t="s">
        <v>258</v>
      </c>
      <c r="B65" s="7" t="s">
        <v>259</v>
      </c>
      <c r="C65" s="6" t="s">
        <v>102</v>
      </c>
      <c r="D65" s="6" t="s">
        <v>215</v>
      </c>
      <c r="E65" s="6" t="s">
        <v>65</v>
      </c>
      <c r="F65" s="9"/>
    </row>
    <row r="66" spans="1:7" ht="14.25" x14ac:dyDescent="0.2">
      <c r="A66" s="6" t="s">
        <v>260</v>
      </c>
      <c r="B66" s="7" t="s">
        <v>261</v>
      </c>
      <c r="C66" s="6" t="s">
        <v>102</v>
      </c>
      <c r="D66" s="6" t="s">
        <v>215</v>
      </c>
      <c r="E66" s="6" t="s">
        <v>229</v>
      </c>
      <c r="F66" s="9"/>
    </row>
    <row r="67" spans="1:7" ht="14.25" x14ac:dyDescent="0.2">
      <c r="A67" s="7" t="s">
        <v>263</v>
      </c>
      <c r="B67" s="7" t="s">
        <v>264</v>
      </c>
      <c r="C67" s="6" t="s">
        <v>102</v>
      </c>
      <c r="D67" s="6" t="s">
        <v>215</v>
      </c>
      <c r="E67" s="6" t="s">
        <v>178</v>
      </c>
      <c r="F67" s="24"/>
      <c r="G67" s="7"/>
    </row>
    <row r="68" spans="1:7" ht="14.25" x14ac:dyDescent="0.2">
      <c r="A68" s="6" t="s">
        <v>96</v>
      </c>
      <c r="B68" s="7" t="s">
        <v>265</v>
      </c>
      <c r="C68" s="6" t="s">
        <v>102</v>
      </c>
      <c r="D68" s="6" t="s">
        <v>215</v>
      </c>
      <c r="E68" s="6" t="s">
        <v>56</v>
      </c>
      <c r="F68" s="9"/>
    </row>
    <row r="69" spans="1:7" ht="14.25" x14ac:dyDescent="0.2">
      <c r="A69" s="6" t="s">
        <v>86</v>
      </c>
      <c r="B69" s="7" t="s">
        <v>268</v>
      </c>
      <c r="C69" s="6" t="s">
        <v>102</v>
      </c>
      <c r="D69" s="6" t="s">
        <v>215</v>
      </c>
      <c r="E69" s="6" t="s">
        <v>225</v>
      </c>
      <c r="F69" s="9"/>
    </row>
    <row r="70" spans="1:7" ht="14.25" x14ac:dyDescent="0.2">
      <c r="A70" s="6" t="s">
        <v>87</v>
      </c>
      <c r="B70" s="7" t="s">
        <v>270</v>
      </c>
      <c r="C70" s="6" t="s">
        <v>102</v>
      </c>
      <c r="D70" s="6" t="s">
        <v>215</v>
      </c>
      <c r="E70" s="6" t="s">
        <v>65</v>
      </c>
      <c r="F70" s="9"/>
    </row>
    <row r="71" spans="1:7" ht="14.25" x14ac:dyDescent="0.2">
      <c r="A71" s="6" t="s">
        <v>88</v>
      </c>
      <c r="B71" s="7" t="s">
        <v>271</v>
      </c>
      <c r="C71" s="6" t="s">
        <v>102</v>
      </c>
      <c r="D71" s="6" t="s">
        <v>215</v>
      </c>
      <c r="E71" s="6" t="s">
        <v>229</v>
      </c>
      <c r="F71" s="9"/>
    </row>
    <row r="72" spans="1:7" ht="14.25" x14ac:dyDescent="0.2">
      <c r="A72" s="6" t="s">
        <v>89</v>
      </c>
      <c r="B72" s="7" t="s">
        <v>280</v>
      </c>
      <c r="C72" s="6" t="s">
        <v>102</v>
      </c>
      <c r="D72" s="6" t="s">
        <v>215</v>
      </c>
      <c r="E72" s="6" t="s">
        <v>212</v>
      </c>
      <c r="F72" s="9"/>
    </row>
    <row r="73" spans="1:7" ht="14.25" x14ac:dyDescent="0.2">
      <c r="A73" s="6" t="s">
        <v>90</v>
      </c>
      <c r="B73" s="7" t="s">
        <v>283</v>
      </c>
      <c r="C73" s="6" t="s">
        <v>102</v>
      </c>
      <c r="D73" s="6" t="s">
        <v>215</v>
      </c>
      <c r="E73" s="6" t="s">
        <v>212</v>
      </c>
      <c r="F73" s="9"/>
    </row>
    <row r="74" spans="1:7" ht="14.25" x14ac:dyDescent="0.2">
      <c r="A74" s="6" t="s">
        <v>91</v>
      </c>
      <c r="B74" s="7" t="s">
        <v>285</v>
      </c>
      <c r="C74" s="6" t="s">
        <v>102</v>
      </c>
      <c r="D74" s="6" t="s">
        <v>215</v>
      </c>
      <c r="E74" s="6" t="s">
        <v>56</v>
      </c>
      <c r="F74" s="9"/>
    </row>
    <row r="75" spans="1:7" ht="14.25" x14ac:dyDescent="0.2">
      <c r="A75" s="6" t="s">
        <v>92</v>
      </c>
      <c r="B75" s="7" t="s">
        <v>286</v>
      </c>
      <c r="C75" s="6" t="s">
        <v>102</v>
      </c>
      <c r="D75" s="6" t="s">
        <v>215</v>
      </c>
      <c r="E75" s="6" t="s">
        <v>56</v>
      </c>
      <c r="F75" s="9"/>
    </row>
    <row r="76" spans="1:7" ht="14.25" x14ac:dyDescent="0.2">
      <c r="A76" s="6" t="s">
        <v>93</v>
      </c>
      <c r="B76" s="7" t="s">
        <v>288</v>
      </c>
      <c r="C76" s="6" t="s">
        <v>102</v>
      </c>
      <c r="D76" s="6" t="s">
        <v>215</v>
      </c>
      <c r="E76" s="6" t="s">
        <v>178</v>
      </c>
      <c r="F76" s="9"/>
    </row>
    <row r="77" spans="1:7" ht="14.25" x14ac:dyDescent="0.2">
      <c r="A77" s="6" t="s">
        <v>94</v>
      </c>
      <c r="B77" s="7" t="s">
        <v>289</v>
      </c>
      <c r="C77" s="6" t="s">
        <v>102</v>
      </c>
      <c r="D77" s="6" t="s">
        <v>215</v>
      </c>
      <c r="E77" s="6" t="s">
        <v>229</v>
      </c>
      <c r="F77" s="9"/>
    </row>
    <row r="78" spans="1:7" ht="14.25" x14ac:dyDescent="0.2">
      <c r="A78" s="6" t="s">
        <v>95</v>
      </c>
      <c r="B78" s="7" t="s">
        <v>290</v>
      </c>
      <c r="C78" s="6" t="s">
        <v>102</v>
      </c>
      <c r="D78" s="6" t="s">
        <v>215</v>
      </c>
      <c r="E78" s="6" t="s">
        <v>225</v>
      </c>
      <c r="F78" s="9"/>
    </row>
    <row r="79" spans="1:7" ht="14.25" x14ac:dyDescent="0.2">
      <c r="A79" s="6" t="s">
        <v>96</v>
      </c>
      <c r="B79" s="7" t="s">
        <v>295</v>
      </c>
      <c r="C79" s="6" t="s">
        <v>102</v>
      </c>
      <c r="D79" s="6" t="s">
        <v>215</v>
      </c>
      <c r="E79" s="6" t="s">
        <v>56</v>
      </c>
      <c r="F79" s="9"/>
    </row>
    <row r="80" spans="1:7" ht="14.25" x14ac:dyDescent="0.2">
      <c r="A80" s="6" t="s">
        <v>97</v>
      </c>
      <c r="B80" s="7" t="s">
        <v>298</v>
      </c>
      <c r="C80" s="6" t="s">
        <v>102</v>
      </c>
      <c r="D80" s="6" t="s">
        <v>215</v>
      </c>
      <c r="E80" s="6" t="s">
        <v>56</v>
      </c>
      <c r="F80" s="9"/>
    </row>
    <row r="81" spans="1:6" ht="14.25" x14ac:dyDescent="0.2">
      <c r="A81" s="6" t="s">
        <v>98</v>
      </c>
      <c r="B81" s="7" t="s">
        <v>301</v>
      </c>
      <c r="C81" s="6" t="s">
        <v>109</v>
      </c>
      <c r="D81" s="6" t="s">
        <v>185</v>
      </c>
      <c r="E81" s="6" t="s">
        <v>178</v>
      </c>
      <c r="F81" s="9"/>
    </row>
    <row r="82" spans="1:6" ht="14.25" x14ac:dyDescent="0.2">
      <c r="A82" s="6" t="s">
        <v>99</v>
      </c>
      <c r="B82" s="7" t="s">
        <v>302</v>
      </c>
      <c r="C82" s="6" t="s">
        <v>109</v>
      </c>
      <c r="D82" s="6" t="s">
        <v>185</v>
      </c>
      <c r="E82" s="6"/>
      <c r="F82" s="9"/>
    </row>
    <row r="83" spans="1:6" ht="14.25" x14ac:dyDescent="0.2">
      <c r="A83" s="6" t="s">
        <v>100</v>
      </c>
      <c r="B83" s="7" t="s">
        <v>304</v>
      </c>
      <c r="C83" s="6" t="s">
        <v>109</v>
      </c>
      <c r="D83" s="6" t="s">
        <v>215</v>
      </c>
      <c r="E83" s="6" t="s">
        <v>178</v>
      </c>
      <c r="F83" s="9"/>
    </row>
    <row r="84" spans="1:6" ht="12.75" x14ac:dyDescent="0.2">
      <c r="A84" s="6" t="s">
        <v>104</v>
      </c>
      <c r="B84" s="7" t="s">
        <v>305</v>
      </c>
      <c r="C84" s="6" t="s">
        <v>109</v>
      </c>
      <c r="D84" s="6" t="s">
        <v>215</v>
      </c>
      <c r="E84" s="6" t="s">
        <v>65</v>
      </c>
      <c r="F84" s="45"/>
    </row>
    <row r="85" spans="1:6" ht="12.75" x14ac:dyDescent="0.2">
      <c r="A85" s="6" t="s">
        <v>106</v>
      </c>
      <c r="B85" s="7" t="s">
        <v>322</v>
      </c>
      <c r="C85" s="6" t="s">
        <v>109</v>
      </c>
      <c r="D85" s="6" t="s">
        <v>215</v>
      </c>
      <c r="E85" s="6" t="s">
        <v>178</v>
      </c>
      <c r="F85" s="45"/>
    </row>
    <row r="86" spans="1:6" ht="12.75" x14ac:dyDescent="0.2">
      <c r="A86" s="6" t="s">
        <v>108</v>
      </c>
      <c r="B86" s="7" t="s">
        <v>323</v>
      </c>
      <c r="C86" s="6" t="s">
        <v>109</v>
      </c>
      <c r="D86" s="6" t="s">
        <v>215</v>
      </c>
      <c r="E86" s="6" t="s">
        <v>178</v>
      </c>
      <c r="F86" s="45"/>
    </row>
    <row r="87" spans="1:6" ht="12.75" x14ac:dyDescent="0.2">
      <c r="A87" s="6" t="s">
        <v>110</v>
      </c>
      <c r="B87" s="7" t="s">
        <v>324</v>
      </c>
      <c r="C87" s="6" t="s">
        <v>109</v>
      </c>
      <c r="D87" s="6" t="s">
        <v>215</v>
      </c>
      <c r="E87" s="6" t="s">
        <v>178</v>
      </c>
      <c r="F87" s="45"/>
    </row>
    <row r="88" spans="1:6" ht="12.75" x14ac:dyDescent="0.2">
      <c r="A88" s="6" t="s">
        <v>111</v>
      </c>
      <c r="B88" s="7" t="s">
        <v>327</v>
      </c>
      <c r="C88" s="6" t="s">
        <v>109</v>
      </c>
      <c r="D88" s="6" t="s">
        <v>215</v>
      </c>
      <c r="E88" s="6" t="s">
        <v>65</v>
      </c>
      <c r="F88" s="45"/>
    </row>
    <row r="89" spans="1:6" ht="12.75" x14ac:dyDescent="0.2">
      <c r="A89" s="6" t="s">
        <v>331</v>
      </c>
      <c r="B89" s="7" t="s">
        <v>333</v>
      </c>
      <c r="C89" s="6" t="s">
        <v>109</v>
      </c>
      <c r="D89" s="6" t="s">
        <v>215</v>
      </c>
      <c r="E89" s="6" t="s">
        <v>65</v>
      </c>
      <c r="F89" s="45"/>
    </row>
    <row r="90" spans="1:6" ht="12.75" x14ac:dyDescent="0.2">
      <c r="A90" s="6" t="s">
        <v>114</v>
      </c>
      <c r="B90" s="7" t="s">
        <v>335</v>
      </c>
      <c r="C90" s="6" t="s">
        <v>109</v>
      </c>
      <c r="D90" s="6" t="s">
        <v>215</v>
      </c>
      <c r="E90" s="6" t="s">
        <v>65</v>
      </c>
      <c r="F90" s="45"/>
    </row>
    <row r="91" spans="1:6" ht="12.75" x14ac:dyDescent="0.2">
      <c r="A91" s="6" t="s">
        <v>337</v>
      </c>
      <c r="B91" s="7" t="s">
        <v>338</v>
      </c>
      <c r="C91" s="6" t="s">
        <v>109</v>
      </c>
      <c r="D91" s="6" t="s">
        <v>215</v>
      </c>
      <c r="E91" s="6" t="s">
        <v>178</v>
      </c>
      <c r="F91" s="45"/>
    </row>
    <row r="92" spans="1:6" ht="12.75" x14ac:dyDescent="0.2">
      <c r="A92" s="6" t="s">
        <v>117</v>
      </c>
      <c r="B92" s="7" t="s">
        <v>339</v>
      </c>
      <c r="C92" s="6" t="s">
        <v>109</v>
      </c>
      <c r="D92" s="6" t="s">
        <v>215</v>
      </c>
      <c r="E92" s="6" t="s">
        <v>178</v>
      </c>
      <c r="F92" s="45"/>
    </row>
    <row r="93" spans="1:6" ht="12.75" x14ac:dyDescent="0.2">
      <c r="A93" s="6" t="s">
        <v>118</v>
      </c>
      <c r="B93" s="7" t="s">
        <v>342</v>
      </c>
      <c r="C93" s="6" t="s">
        <v>109</v>
      </c>
      <c r="D93" s="6" t="s">
        <v>215</v>
      </c>
      <c r="E93" s="6" t="s">
        <v>178</v>
      </c>
      <c r="F93" s="45"/>
    </row>
    <row r="94" spans="1:6" ht="12.75" x14ac:dyDescent="0.2">
      <c r="A94" s="6" t="s">
        <v>119</v>
      </c>
      <c r="B94" s="7" t="s">
        <v>347</v>
      </c>
      <c r="C94" s="6" t="s">
        <v>109</v>
      </c>
      <c r="D94" s="6" t="s">
        <v>215</v>
      </c>
      <c r="E94" s="6" t="s">
        <v>56</v>
      </c>
      <c r="F94" s="45"/>
    </row>
    <row r="95" spans="1:6" ht="12.75" x14ac:dyDescent="0.2">
      <c r="A95" s="6" t="s">
        <v>120</v>
      </c>
      <c r="B95" s="7" t="s">
        <v>348</v>
      </c>
      <c r="C95" s="6" t="s">
        <v>109</v>
      </c>
      <c r="D95" s="6" t="s">
        <v>215</v>
      </c>
      <c r="E95" s="6" t="s">
        <v>178</v>
      </c>
      <c r="F95" s="45"/>
    </row>
    <row r="96" spans="1:6" ht="12.75" x14ac:dyDescent="0.2">
      <c r="A96" s="6" t="s">
        <v>351</v>
      </c>
      <c r="B96" s="7" t="s">
        <v>357</v>
      </c>
      <c r="C96" s="6" t="s">
        <v>109</v>
      </c>
      <c r="D96" s="6" t="s">
        <v>215</v>
      </c>
      <c r="E96" s="6" t="s">
        <v>178</v>
      </c>
      <c r="F96" s="45"/>
    </row>
    <row r="97" spans="1:6" ht="12.75" x14ac:dyDescent="0.2">
      <c r="A97" s="6" t="s">
        <v>122</v>
      </c>
      <c r="B97" s="7" t="s">
        <v>358</v>
      </c>
      <c r="C97" s="6" t="s">
        <v>109</v>
      </c>
      <c r="D97" s="6" t="s">
        <v>215</v>
      </c>
      <c r="E97" s="6" t="s">
        <v>178</v>
      </c>
      <c r="F97" s="45"/>
    </row>
    <row r="98" spans="1:6" ht="12.75" x14ac:dyDescent="0.2">
      <c r="A98" s="6" t="s">
        <v>123</v>
      </c>
      <c r="B98" s="7" t="s">
        <v>362</v>
      </c>
      <c r="C98" s="6" t="s">
        <v>109</v>
      </c>
      <c r="D98" s="6" t="s">
        <v>215</v>
      </c>
      <c r="E98" s="6" t="s">
        <v>178</v>
      </c>
      <c r="F98" s="45"/>
    </row>
    <row r="99" spans="1:6" ht="12.75" x14ac:dyDescent="0.2">
      <c r="A99" s="6" t="s">
        <v>363</v>
      </c>
      <c r="B99" s="7"/>
      <c r="C99" s="6"/>
      <c r="D99" s="6"/>
      <c r="E99" s="6"/>
      <c r="F99" s="45"/>
    </row>
    <row r="100" spans="1:6" ht="14.25" x14ac:dyDescent="0.2">
      <c r="A100" s="6" t="s">
        <v>364</v>
      </c>
      <c r="B100" s="7" t="s">
        <v>365</v>
      </c>
      <c r="C100" s="6" t="s">
        <v>109</v>
      </c>
      <c r="D100" s="6" t="s">
        <v>215</v>
      </c>
      <c r="E100" s="6" t="s">
        <v>65</v>
      </c>
      <c r="F100" s="9"/>
    </row>
    <row r="101" spans="1:6" ht="14.25" x14ac:dyDescent="0.2">
      <c r="A101" s="48" t="s">
        <v>126</v>
      </c>
      <c r="B101" s="7" t="s">
        <v>369</v>
      </c>
      <c r="C101" s="6" t="s">
        <v>109</v>
      </c>
      <c r="D101" s="6" t="s">
        <v>215</v>
      </c>
      <c r="E101" s="6" t="s">
        <v>178</v>
      </c>
      <c r="F101" s="9"/>
    </row>
    <row r="102" spans="1:6" ht="12.75" x14ac:dyDescent="0.2">
      <c r="A102" s="6" t="s">
        <v>127</v>
      </c>
      <c r="B102" s="7" t="s">
        <v>370</v>
      </c>
      <c r="C102" s="6" t="s">
        <v>109</v>
      </c>
      <c r="D102" s="6" t="s">
        <v>215</v>
      </c>
      <c r="E102" s="6" t="s">
        <v>178</v>
      </c>
      <c r="F102" s="45"/>
    </row>
    <row r="103" spans="1:6" ht="12.75" x14ac:dyDescent="0.2">
      <c r="A103" s="6"/>
      <c r="C103" s="50"/>
      <c r="D103" s="50"/>
      <c r="E103" s="50"/>
      <c r="F103" s="45"/>
    </row>
    <row r="104" spans="1:6" ht="12.75" x14ac:dyDescent="0.2">
      <c r="A104" s="50"/>
      <c r="C104" s="50"/>
      <c r="D104" s="50"/>
      <c r="E104" s="50"/>
      <c r="F104" s="45"/>
    </row>
    <row r="105" spans="1:6" ht="12.75" x14ac:dyDescent="0.2">
      <c r="A105" s="50"/>
      <c r="C105" s="50"/>
      <c r="D105" s="50"/>
      <c r="E105" s="50"/>
      <c r="F105" s="45"/>
    </row>
    <row r="106" spans="1:6" ht="12.75" x14ac:dyDescent="0.2">
      <c r="A106" s="50"/>
      <c r="C106" s="50"/>
      <c r="D106" s="50"/>
      <c r="E106" s="50"/>
      <c r="F106" s="45"/>
    </row>
    <row r="107" spans="1:6" ht="12.75" x14ac:dyDescent="0.2">
      <c r="A107" s="50"/>
      <c r="C107" s="50"/>
      <c r="D107" s="50"/>
      <c r="E107" s="50"/>
      <c r="F107" s="45"/>
    </row>
    <row r="108" spans="1:6" ht="12.75" x14ac:dyDescent="0.2">
      <c r="A108" s="50"/>
      <c r="C108" s="50"/>
      <c r="D108" s="50"/>
      <c r="E108" s="50"/>
      <c r="F108" s="45"/>
    </row>
    <row r="109" spans="1:6" ht="12.75" x14ac:dyDescent="0.2">
      <c r="A109" s="50"/>
      <c r="C109" s="50"/>
      <c r="D109" s="50"/>
      <c r="E109" s="50"/>
      <c r="F109" s="45"/>
    </row>
    <row r="110" spans="1:6" ht="12.75" x14ac:dyDescent="0.2">
      <c r="A110" s="50"/>
      <c r="C110" s="50"/>
      <c r="D110" s="50"/>
      <c r="E110" s="50"/>
      <c r="F110" s="45"/>
    </row>
    <row r="111" spans="1:6" ht="12.75" x14ac:dyDescent="0.2">
      <c r="A111" s="50"/>
      <c r="C111" s="50"/>
      <c r="D111" s="50"/>
      <c r="E111" s="50"/>
      <c r="F111" s="45"/>
    </row>
    <row r="112" spans="1:6" ht="12.75" x14ac:dyDescent="0.2">
      <c r="A112" s="50"/>
      <c r="C112" s="50"/>
      <c r="D112" s="50"/>
      <c r="E112" s="50"/>
      <c r="F112" s="45"/>
    </row>
    <row r="113" spans="1:6" ht="12.75" x14ac:dyDescent="0.2">
      <c r="A113" s="50"/>
      <c r="C113" s="50"/>
      <c r="D113" s="50"/>
      <c r="E113" s="50"/>
      <c r="F113" s="45"/>
    </row>
    <row r="114" spans="1:6" ht="12.75" x14ac:dyDescent="0.2">
      <c r="A114" s="50"/>
      <c r="C114" s="50"/>
      <c r="D114" s="50"/>
      <c r="E114" s="50"/>
      <c r="F114" s="45"/>
    </row>
    <row r="115" spans="1:6" ht="12.75" x14ac:dyDescent="0.2">
      <c r="A115" s="50"/>
      <c r="C115" s="50"/>
      <c r="D115" s="50"/>
      <c r="E115" s="50"/>
      <c r="F115" s="45"/>
    </row>
    <row r="116" spans="1:6" ht="12.75" x14ac:dyDescent="0.2">
      <c r="A116" s="50"/>
      <c r="C116" s="50"/>
      <c r="D116" s="50"/>
      <c r="E116" s="50"/>
      <c r="F116" s="45"/>
    </row>
    <row r="117" spans="1:6" ht="12.75" x14ac:dyDescent="0.2">
      <c r="A117" s="50"/>
      <c r="C117" s="50"/>
      <c r="D117" s="50"/>
      <c r="E117" s="50"/>
      <c r="F117" s="45"/>
    </row>
    <row r="118" spans="1:6" ht="12.75" x14ac:dyDescent="0.2">
      <c r="A118" s="50"/>
      <c r="C118" s="50"/>
      <c r="D118" s="50"/>
      <c r="E118" s="50"/>
      <c r="F118" s="45"/>
    </row>
    <row r="119" spans="1:6" ht="12.75" x14ac:dyDescent="0.2">
      <c r="A119" s="50"/>
      <c r="C119" s="50"/>
      <c r="D119" s="50"/>
      <c r="E119" s="50"/>
      <c r="F119" s="45"/>
    </row>
    <row r="120" spans="1:6" ht="12.75" x14ac:dyDescent="0.2">
      <c r="A120" s="50"/>
      <c r="C120" s="50"/>
      <c r="D120" s="50"/>
      <c r="E120" s="50"/>
      <c r="F120" s="45"/>
    </row>
    <row r="121" spans="1:6" ht="12.75" x14ac:dyDescent="0.2">
      <c r="A121" s="50"/>
      <c r="C121" s="50"/>
      <c r="D121" s="50"/>
      <c r="E121" s="50"/>
      <c r="F121" s="45"/>
    </row>
    <row r="122" spans="1:6" ht="12.75" x14ac:dyDescent="0.2">
      <c r="A122" s="50"/>
      <c r="C122" s="50"/>
      <c r="D122" s="50"/>
      <c r="E122" s="50"/>
      <c r="F122" s="45"/>
    </row>
    <row r="123" spans="1:6" ht="12.75" x14ac:dyDescent="0.2">
      <c r="A123" s="50"/>
      <c r="C123" s="50"/>
      <c r="D123" s="50"/>
      <c r="E123" s="50"/>
      <c r="F123" s="45"/>
    </row>
    <row r="124" spans="1:6" ht="12.75" x14ac:dyDescent="0.2">
      <c r="A124" s="50"/>
      <c r="C124" s="50"/>
      <c r="D124" s="50"/>
      <c r="E124" s="50"/>
      <c r="F124" s="45"/>
    </row>
    <row r="125" spans="1:6" ht="12.75" x14ac:dyDescent="0.2">
      <c r="A125" s="50"/>
      <c r="C125" s="50"/>
      <c r="D125" s="50"/>
      <c r="E125" s="50"/>
      <c r="F125" s="45"/>
    </row>
    <row r="126" spans="1:6" ht="12.75" x14ac:dyDescent="0.2">
      <c r="A126" s="50"/>
      <c r="C126" s="50"/>
      <c r="D126" s="50"/>
      <c r="E126" s="50"/>
      <c r="F126" s="45"/>
    </row>
    <row r="127" spans="1:6" ht="12.75" x14ac:dyDescent="0.2">
      <c r="A127" s="50"/>
      <c r="C127" s="50"/>
      <c r="D127" s="50"/>
      <c r="E127" s="50"/>
      <c r="F127" s="45"/>
    </row>
    <row r="128" spans="1:6" ht="12.75" x14ac:dyDescent="0.2">
      <c r="A128" s="50"/>
      <c r="C128" s="50"/>
      <c r="D128" s="50"/>
      <c r="E128" s="50"/>
      <c r="F128" s="45"/>
    </row>
    <row r="129" spans="1:6" ht="12.75" x14ac:dyDescent="0.2">
      <c r="A129" s="50"/>
      <c r="C129" s="50"/>
      <c r="D129" s="50"/>
      <c r="E129" s="50"/>
      <c r="F129" s="45"/>
    </row>
    <row r="130" spans="1:6" ht="12.75" x14ac:dyDescent="0.2">
      <c r="A130" s="50"/>
      <c r="C130" s="50"/>
      <c r="D130" s="50"/>
      <c r="E130" s="50"/>
      <c r="F130" s="45"/>
    </row>
    <row r="131" spans="1:6" ht="12.75" x14ac:dyDescent="0.2">
      <c r="A131" s="50"/>
      <c r="C131" s="50"/>
      <c r="D131" s="50"/>
      <c r="E131" s="50"/>
      <c r="F131" s="45"/>
    </row>
    <row r="132" spans="1:6" ht="12.75" x14ac:dyDescent="0.2">
      <c r="A132" s="50"/>
      <c r="C132" s="50"/>
      <c r="D132" s="50"/>
      <c r="E132" s="50"/>
      <c r="F132" s="45"/>
    </row>
    <row r="133" spans="1:6" ht="12.75" x14ac:dyDescent="0.2">
      <c r="A133" s="50"/>
      <c r="C133" s="50"/>
      <c r="D133" s="50"/>
      <c r="E133" s="50"/>
      <c r="F133" s="45"/>
    </row>
    <row r="134" spans="1:6" ht="12.75" x14ac:dyDescent="0.2">
      <c r="A134" s="50"/>
      <c r="C134" s="50"/>
      <c r="D134" s="50"/>
      <c r="E134" s="50"/>
      <c r="F134" s="45"/>
    </row>
    <row r="135" spans="1:6" ht="12.75" x14ac:dyDescent="0.2">
      <c r="A135" s="50"/>
      <c r="C135" s="50"/>
      <c r="D135" s="50"/>
      <c r="E135" s="50"/>
      <c r="F135" s="45"/>
    </row>
    <row r="136" spans="1:6" ht="12.75" x14ac:dyDescent="0.2">
      <c r="A136" s="50"/>
      <c r="C136" s="50"/>
      <c r="D136" s="50"/>
      <c r="E136" s="50"/>
      <c r="F136" s="45"/>
    </row>
    <row r="137" spans="1:6" ht="12.75" x14ac:dyDescent="0.2">
      <c r="A137" s="50"/>
      <c r="C137" s="50"/>
      <c r="D137" s="50"/>
      <c r="E137" s="50"/>
      <c r="F137" s="45"/>
    </row>
    <row r="138" spans="1:6" ht="12.75" x14ac:dyDescent="0.2">
      <c r="A138" s="50"/>
      <c r="C138" s="50"/>
      <c r="D138" s="50"/>
      <c r="E138" s="50"/>
      <c r="F138" s="45"/>
    </row>
    <row r="139" spans="1:6" ht="12.75" x14ac:dyDescent="0.2">
      <c r="A139" s="50"/>
      <c r="C139" s="50"/>
      <c r="D139" s="50"/>
      <c r="E139" s="50"/>
      <c r="F139" s="45"/>
    </row>
    <row r="140" spans="1:6" ht="12.75" x14ac:dyDescent="0.2">
      <c r="A140" s="50"/>
      <c r="C140" s="50"/>
      <c r="D140" s="50"/>
      <c r="E140" s="50"/>
      <c r="F140" s="45"/>
    </row>
    <row r="141" spans="1:6" ht="12.75" x14ac:dyDescent="0.2">
      <c r="A141" s="50"/>
      <c r="C141" s="50"/>
      <c r="D141" s="50"/>
      <c r="E141" s="50"/>
      <c r="F141" s="45"/>
    </row>
    <row r="142" spans="1:6" ht="12.75" x14ac:dyDescent="0.2">
      <c r="A142" s="50"/>
      <c r="C142" s="50"/>
      <c r="D142" s="50"/>
      <c r="E142" s="50"/>
      <c r="F142" s="45"/>
    </row>
    <row r="143" spans="1:6" ht="12.75" x14ac:dyDescent="0.2">
      <c r="A143" s="50"/>
      <c r="C143" s="50"/>
      <c r="D143" s="50"/>
      <c r="E143" s="50"/>
      <c r="F143" s="45"/>
    </row>
    <row r="144" spans="1:6" ht="12.75" x14ac:dyDescent="0.2">
      <c r="A144" s="50"/>
      <c r="C144" s="50"/>
      <c r="D144" s="50"/>
      <c r="E144" s="50"/>
      <c r="F144" s="45"/>
    </row>
    <row r="145" spans="1:6" ht="12.75" x14ac:dyDescent="0.2">
      <c r="A145" s="50"/>
      <c r="C145" s="50"/>
      <c r="D145" s="50"/>
      <c r="E145" s="50"/>
      <c r="F145" s="45"/>
    </row>
    <row r="146" spans="1:6" ht="12.75" x14ac:dyDescent="0.2">
      <c r="A146" s="50"/>
      <c r="C146" s="50"/>
      <c r="D146" s="50"/>
      <c r="E146" s="50"/>
      <c r="F146" s="45"/>
    </row>
    <row r="147" spans="1:6" ht="12.75" x14ac:dyDescent="0.2">
      <c r="A147" s="50"/>
      <c r="C147" s="50"/>
      <c r="D147" s="50"/>
      <c r="E147" s="50"/>
      <c r="F147" s="45"/>
    </row>
    <row r="148" spans="1:6" ht="12.75" x14ac:dyDescent="0.2">
      <c r="A148" s="50"/>
      <c r="C148" s="50"/>
      <c r="D148" s="50"/>
      <c r="E148" s="50"/>
      <c r="F148" s="45"/>
    </row>
    <row r="149" spans="1:6" ht="12.75" x14ac:dyDescent="0.2">
      <c r="A149" s="50"/>
      <c r="C149" s="50"/>
      <c r="D149" s="50"/>
      <c r="E149" s="50"/>
      <c r="F149" s="45"/>
    </row>
    <row r="150" spans="1:6" ht="12.75" x14ac:dyDescent="0.2">
      <c r="A150" s="50"/>
      <c r="C150" s="50"/>
      <c r="D150" s="50"/>
      <c r="E150" s="50"/>
      <c r="F150" s="45"/>
    </row>
    <row r="151" spans="1:6" ht="12.75" x14ac:dyDescent="0.2">
      <c r="A151" s="50"/>
      <c r="C151" s="50"/>
      <c r="D151" s="50"/>
      <c r="E151" s="50"/>
      <c r="F151" s="45"/>
    </row>
    <row r="152" spans="1:6" ht="12.75" x14ac:dyDescent="0.2">
      <c r="A152" s="50"/>
      <c r="C152" s="50"/>
      <c r="D152" s="50"/>
      <c r="E152" s="50"/>
      <c r="F152" s="45"/>
    </row>
    <row r="153" spans="1:6" ht="12.75" x14ac:dyDescent="0.2">
      <c r="A153" s="50"/>
      <c r="C153" s="50"/>
      <c r="D153" s="50"/>
      <c r="E153" s="50"/>
      <c r="F153" s="45"/>
    </row>
    <row r="154" spans="1:6" ht="12.75" x14ac:dyDescent="0.2">
      <c r="A154" s="50"/>
      <c r="C154" s="50"/>
      <c r="D154" s="50"/>
      <c r="E154" s="50"/>
      <c r="F154" s="45"/>
    </row>
    <row r="155" spans="1:6" ht="12.75" x14ac:dyDescent="0.2">
      <c r="A155" s="50"/>
      <c r="C155" s="50"/>
      <c r="D155" s="50"/>
      <c r="E155" s="50"/>
      <c r="F155" s="45"/>
    </row>
    <row r="156" spans="1:6" ht="12.75" x14ac:dyDescent="0.2">
      <c r="A156" s="50"/>
      <c r="C156" s="50"/>
      <c r="D156" s="50"/>
      <c r="E156" s="50"/>
      <c r="F156" s="45"/>
    </row>
    <row r="157" spans="1:6" ht="12.75" x14ac:dyDescent="0.2">
      <c r="A157" s="50"/>
      <c r="C157" s="50"/>
      <c r="D157" s="50"/>
      <c r="E157" s="50"/>
      <c r="F157" s="45"/>
    </row>
    <row r="158" spans="1:6" ht="12.75" x14ac:dyDescent="0.2">
      <c r="A158" s="50"/>
      <c r="C158" s="50"/>
      <c r="D158" s="50"/>
      <c r="E158" s="50"/>
      <c r="F158" s="45"/>
    </row>
    <row r="159" spans="1:6" ht="12.75" x14ac:dyDescent="0.2">
      <c r="A159" s="50"/>
      <c r="C159" s="50"/>
      <c r="D159" s="50"/>
      <c r="E159" s="50"/>
      <c r="F159" s="45"/>
    </row>
    <row r="160" spans="1:6" ht="12.75" x14ac:dyDescent="0.2">
      <c r="A160" s="50"/>
      <c r="C160" s="50"/>
      <c r="D160" s="50"/>
      <c r="E160" s="50"/>
      <c r="F160" s="45"/>
    </row>
    <row r="161" spans="1:6" ht="12.75" x14ac:dyDescent="0.2">
      <c r="A161" s="50"/>
      <c r="C161" s="50"/>
      <c r="D161" s="50"/>
      <c r="E161" s="50"/>
      <c r="F161" s="45"/>
    </row>
    <row r="162" spans="1:6" ht="12.75" x14ac:dyDescent="0.2">
      <c r="A162" s="50"/>
      <c r="C162" s="50"/>
      <c r="D162" s="50"/>
      <c r="E162" s="50"/>
      <c r="F162" s="45"/>
    </row>
    <row r="163" spans="1:6" ht="12.75" x14ac:dyDescent="0.2">
      <c r="A163" s="50"/>
      <c r="C163" s="50"/>
      <c r="D163" s="50"/>
      <c r="E163" s="50"/>
      <c r="F163" s="45"/>
    </row>
    <row r="164" spans="1:6" ht="12.75" x14ac:dyDescent="0.2">
      <c r="A164" s="50"/>
      <c r="C164" s="50"/>
      <c r="D164" s="50"/>
      <c r="E164" s="50"/>
      <c r="F164" s="45"/>
    </row>
    <row r="165" spans="1:6" ht="12.75" x14ac:dyDescent="0.2">
      <c r="A165" s="50"/>
      <c r="C165" s="50"/>
      <c r="D165" s="50"/>
      <c r="E165" s="50"/>
      <c r="F165" s="45"/>
    </row>
    <row r="166" spans="1:6" ht="12.75" x14ac:dyDescent="0.2">
      <c r="A166" s="50"/>
      <c r="C166" s="50"/>
      <c r="D166" s="50"/>
      <c r="E166" s="50"/>
      <c r="F166" s="45"/>
    </row>
    <row r="167" spans="1:6" ht="12.75" x14ac:dyDescent="0.2">
      <c r="A167" s="50"/>
      <c r="C167" s="50"/>
      <c r="D167" s="50"/>
      <c r="E167" s="50"/>
      <c r="F167" s="45"/>
    </row>
    <row r="168" spans="1:6" ht="12.75" x14ac:dyDescent="0.2">
      <c r="A168" s="50"/>
      <c r="C168" s="50"/>
      <c r="D168" s="50"/>
      <c r="E168" s="50"/>
      <c r="F168" s="45"/>
    </row>
    <row r="169" spans="1:6" ht="12.75" x14ac:dyDescent="0.2">
      <c r="A169" s="50"/>
      <c r="C169" s="50"/>
      <c r="D169" s="50"/>
      <c r="E169" s="50"/>
      <c r="F169" s="45"/>
    </row>
    <row r="170" spans="1:6" ht="12.75" x14ac:dyDescent="0.2">
      <c r="A170" s="50"/>
      <c r="C170" s="50"/>
      <c r="D170" s="50"/>
      <c r="E170" s="50"/>
      <c r="F170" s="45"/>
    </row>
    <row r="171" spans="1:6" ht="12.75" x14ac:dyDescent="0.2">
      <c r="A171" s="50"/>
      <c r="C171" s="50"/>
      <c r="D171" s="50"/>
      <c r="E171" s="50"/>
      <c r="F171" s="45"/>
    </row>
    <row r="172" spans="1:6" ht="12.75" x14ac:dyDescent="0.2">
      <c r="A172" s="50"/>
      <c r="C172" s="50"/>
      <c r="D172" s="50"/>
      <c r="E172" s="50"/>
      <c r="F172" s="45"/>
    </row>
    <row r="173" spans="1:6" ht="12.75" x14ac:dyDescent="0.2">
      <c r="A173" s="50"/>
      <c r="C173" s="50"/>
      <c r="D173" s="50"/>
      <c r="E173" s="50"/>
      <c r="F173" s="45"/>
    </row>
    <row r="174" spans="1:6" ht="12.75" x14ac:dyDescent="0.2">
      <c r="A174" s="50"/>
      <c r="C174" s="50"/>
      <c r="D174" s="50"/>
      <c r="E174" s="50"/>
      <c r="F174" s="45"/>
    </row>
    <row r="175" spans="1:6" ht="12.75" x14ac:dyDescent="0.2">
      <c r="A175" s="50"/>
      <c r="C175" s="50"/>
      <c r="D175" s="50"/>
      <c r="E175" s="50"/>
      <c r="F175" s="45"/>
    </row>
    <row r="176" spans="1:6" ht="12.75" x14ac:dyDescent="0.2">
      <c r="A176" s="50"/>
      <c r="C176" s="50"/>
      <c r="D176" s="50"/>
      <c r="E176" s="50"/>
      <c r="F176" s="45"/>
    </row>
    <row r="177" spans="1:6" ht="12.75" x14ac:dyDescent="0.2">
      <c r="A177" s="50"/>
      <c r="C177" s="50"/>
      <c r="D177" s="50"/>
      <c r="E177" s="50"/>
      <c r="F177" s="45"/>
    </row>
    <row r="178" spans="1:6" ht="12.75" x14ac:dyDescent="0.2">
      <c r="A178" s="50"/>
      <c r="C178" s="50"/>
      <c r="D178" s="50"/>
      <c r="E178" s="50"/>
      <c r="F178" s="45"/>
    </row>
    <row r="179" spans="1:6" ht="12.75" x14ac:dyDescent="0.2">
      <c r="A179" s="50"/>
      <c r="C179" s="50"/>
      <c r="D179" s="50"/>
      <c r="E179" s="50"/>
      <c r="F179" s="45"/>
    </row>
    <row r="180" spans="1:6" ht="12.75" x14ac:dyDescent="0.2">
      <c r="A180" s="50"/>
      <c r="C180" s="50"/>
      <c r="D180" s="50"/>
      <c r="E180" s="50"/>
      <c r="F180" s="45"/>
    </row>
    <row r="181" spans="1:6" ht="12.75" x14ac:dyDescent="0.2">
      <c r="A181" s="50"/>
      <c r="C181" s="50"/>
      <c r="D181" s="50"/>
      <c r="E181" s="50"/>
      <c r="F181" s="45"/>
    </row>
    <row r="182" spans="1:6" ht="12.75" x14ac:dyDescent="0.2">
      <c r="A182" s="50"/>
      <c r="C182" s="50"/>
      <c r="D182" s="50"/>
      <c r="E182" s="50"/>
      <c r="F182" s="45"/>
    </row>
    <row r="183" spans="1:6" ht="12.75" x14ac:dyDescent="0.2">
      <c r="A183" s="50"/>
      <c r="C183" s="50"/>
      <c r="D183" s="50"/>
      <c r="E183" s="50"/>
      <c r="F183" s="45"/>
    </row>
    <row r="184" spans="1:6" ht="12.75" x14ac:dyDescent="0.2">
      <c r="A184" s="50"/>
      <c r="C184" s="50"/>
      <c r="D184" s="50"/>
      <c r="E184" s="50"/>
      <c r="F184" s="45"/>
    </row>
    <row r="185" spans="1:6" ht="12.75" x14ac:dyDescent="0.2">
      <c r="A185" s="50"/>
      <c r="C185" s="50"/>
      <c r="D185" s="50"/>
      <c r="E185" s="50"/>
      <c r="F185" s="45"/>
    </row>
    <row r="186" spans="1:6" ht="12.75" x14ac:dyDescent="0.2">
      <c r="A186" s="50"/>
      <c r="C186" s="50"/>
      <c r="D186" s="50"/>
      <c r="E186" s="50"/>
      <c r="F186" s="45"/>
    </row>
    <row r="187" spans="1:6" ht="12.75" x14ac:dyDescent="0.2">
      <c r="A187" s="50"/>
      <c r="C187" s="50"/>
      <c r="D187" s="50"/>
      <c r="E187" s="50"/>
      <c r="F187" s="45"/>
    </row>
    <row r="188" spans="1:6" ht="12.75" x14ac:dyDescent="0.2">
      <c r="A188" s="50"/>
      <c r="C188" s="50"/>
      <c r="D188" s="50"/>
      <c r="E188" s="50"/>
      <c r="F188" s="45"/>
    </row>
    <row r="189" spans="1:6" ht="12.75" x14ac:dyDescent="0.2">
      <c r="A189" s="50"/>
      <c r="C189" s="50"/>
      <c r="D189" s="50"/>
      <c r="E189" s="50"/>
      <c r="F189" s="45"/>
    </row>
    <row r="190" spans="1:6" ht="12.75" x14ac:dyDescent="0.2">
      <c r="A190" s="50"/>
      <c r="C190" s="50"/>
      <c r="D190" s="50"/>
      <c r="E190" s="50"/>
      <c r="F190" s="45"/>
    </row>
    <row r="191" spans="1:6" ht="12.75" x14ac:dyDescent="0.2">
      <c r="A191" s="50"/>
      <c r="C191" s="50"/>
      <c r="D191" s="50"/>
      <c r="E191" s="50"/>
      <c r="F191" s="45"/>
    </row>
    <row r="192" spans="1:6" ht="12.75" x14ac:dyDescent="0.2">
      <c r="A192" s="50"/>
      <c r="C192" s="50"/>
      <c r="D192" s="50"/>
      <c r="E192" s="50"/>
      <c r="F192" s="45"/>
    </row>
    <row r="193" spans="1:6" ht="12.75" x14ac:dyDescent="0.2">
      <c r="A193" s="50"/>
      <c r="C193" s="50"/>
      <c r="D193" s="50"/>
      <c r="E193" s="50"/>
      <c r="F193" s="45"/>
    </row>
    <row r="194" spans="1:6" ht="12.75" x14ac:dyDescent="0.2">
      <c r="A194" s="50"/>
      <c r="C194" s="50"/>
      <c r="D194" s="50"/>
      <c r="E194" s="50"/>
      <c r="F194" s="45"/>
    </row>
    <row r="195" spans="1:6" ht="12.75" x14ac:dyDescent="0.2">
      <c r="A195" s="50"/>
      <c r="C195" s="50"/>
      <c r="D195" s="50"/>
      <c r="E195" s="50"/>
      <c r="F195" s="45"/>
    </row>
    <row r="196" spans="1:6" ht="12.75" x14ac:dyDescent="0.2">
      <c r="A196" s="50"/>
      <c r="C196" s="50"/>
      <c r="D196" s="50"/>
      <c r="E196" s="50"/>
      <c r="F196" s="45"/>
    </row>
    <row r="197" spans="1:6" ht="12.75" x14ac:dyDescent="0.2">
      <c r="A197" s="50"/>
      <c r="C197" s="50"/>
      <c r="D197" s="50"/>
      <c r="E197" s="50"/>
      <c r="F197" s="45"/>
    </row>
    <row r="198" spans="1:6" ht="12.75" x14ac:dyDescent="0.2">
      <c r="A198" s="50"/>
      <c r="C198" s="50"/>
      <c r="D198" s="50"/>
      <c r="E198" s="50"/>
      <c r="F198" s="45"/>
    </row>
    <row r="199" spans="1:6" ht="12.75" x14ac:dyDescent="0.2">
      <c r="A199" s="50"/>
      <c r="C199" s="50"/>
      <c r="D199" s="50"/>
      <c r="E199" s="50"/>
      <c r="F199" s="45"/>
    </row>
    <row r="200" spans="1:6" ht="12.75" x14ac:dyDescent="0.2">
      <c r="A200" s="50"/>
      <c r="C200" s="50"/>
      <c r="D200" s="50"/>
      <c r="E200" s="50"/>
      <c r="F200" s="45"/>
    </row>
    <row r="201" spans="1:6" ht="12.75" x14ac:dyDescent="0.2">
      <c r="A201" s="50"/>
      <c r="C201" s="50"/>
      <c r="D201" s="50"/>
      <c r="E201" s="50"/>
      <c r="F201" s="45"/>
    </row>
    <row r="202" spans="1:6" ht="12.75" x14ac:dyDescent="0.2">
      <c r="A202" s="50"/>
      <c r="C202" s="50"/>
      <c r="D202" s="50"/>
      <c r="E202" s="50"/>
      <c r="F202" s="45"/>
    </row>
    <row r="203" spans="1:6" ht="12.75" x14ac:dyDescent="0.2">
      <c r="A203" s="50"/>
      <c r="C203" s="50"/>
      <c r="D203" s="50"/>
      <c r="E203" s="50"/>
      <c r="F203" s="45"/>
    </row>
    <row r="204" spans="1:6" ht="12.75" x14ac:dyDescent="0.2">
      <c r="A204" s="50"/>
      <c r="C204" s="50"/>
      <c r="D204" s="50"/>
      <c r="E204" s="50"/>
      <c r="F204" s="45"/>
    </row>
    <row r="205" spans="1:6" ht="12.75" x14ac:dyDescent="0.2">
      <c r="A205" s="50"/>
      <c r="C205" s="50"/>
      <c r="D205" s="50"/>
      <c r="E205" s="50"/>
      <c r="F205" s="45"/>
    </row>
    <row r="206" spans="1:6" ht="12.75" x14ac:dyDescent="0.2">
      <c r="A206" s="50"/>
      <c r="C206" s="50"/>
      <c r="D206" s="50"/>
      <c r="E206" s="50"/>
      <c r="F206" s="45"/>
    </row>
    <row r="207" spans="1:6" ht="12.75" x14ac:dyDescent="0.2">
      <c r="A207" s="50"/>
      <c r="C207" s="50"/>
      <c r="D207" s="50"/>
      <c r="E207" s="50"/>
      <c r="F207" s="45"/>
    </row>
    <row r="208" spans="1:6" ht="12.75" x14ac:dyDescent="0.2">
      <c r="A208" s="50"/>
      <c r="C208" s="50"/>
      <c r="D208" s="50"/>
      <c r="E208" s="50"/>
      <c r="F208" s="45"/>
    </row>
    <row r="209" spans="1:6" ht="12.75" x14ac:dyDescent="0.2">
      <c r="A209" s="50"/>
      <c r="C209" s="50"/>
      <c r="D209" s="50"/>
      <c r="E209" s="50"/>
      <c r="F209" s="45"/>
    </row>
    <row r="210" spans="1:6" ht="12.75" x14ac:dyDescent="0.2">
      <c r="A210" s="50"/>
      <c r="C210" s="50"/>
      <c r="D210" s="50"/>
      <c r="E210" s="50"/>
      <c r="F210" s="45"/>
    </row>
    <row r="211" spans="1:6" ht="12.75" x14ac:dyDescent="0.2">
      <c r="A211" s="50"/>
      <c r="C211" s="50"/>
      <c r="D211" s="50"/>
      <c r="E211" s="50"/>
      <c r="F211" s="45"/>
    </row>
    <row r="212" spans="1:6" ht="12.75" x14ac:dyDescent="0.2">
      <c r="A212" s="50"/>
      <c r="C212" s="50"/>
      <c r="D212" s="50"/>
      <c r="E212" s="50"/>
      <c r="F212" s="45"/>
    </row>
    <row r="213" spans="1:6" ht="12.75" x14ac:dyDescent="0.2">
      <c r="A213" s="50"/>
      <c r="C213" s="50"/>
      <c r="D213" s="50"/>
      <c r="E213" s="50"/>
      <c r="F213" s="45"/>
    </row>
    <row r="214" spans="1:6" ht="12.75" x14ac:dyDescent="0.2">
      <c r="A214" s="50"/>
      <c r="C214" s="50"/>
      <c r="D214" s="50"/>
      <c r="E214" s="50"/>
      <c r="F214" s="45"/>
    </row>
    <row r="215" spans="1:6" ht="12.75" x14ac:dyDescent="0.2">
      <c r="A215" s="50"/>
      <c r="C215" s="50"/>
      <c r="D215" s="50"/>
      <c r="E215" s="50"/>
      <c r="F215" s="45"/>
    </row>
    <row r="216" spans="1:6" ht="12.75" x14ac:dyDescent="0.2">
      <c r="A216" s="50"/>
      <c r="C216" s="50"/>
      <c r="D216" s="50"/>
      <c r="E216" s="50"/>
      <c r="F216" s="45"/>
    </row>
    <row r="217" spans="1:6" ht="12.75" x14ac:dyDescent="0.2">
      <c r="A217" s="50"/>
      <c r="C217" s="50"/>
      <c r="D217" s="50"/>
      <c r="E217" s="50"/>
      <c r="F217" s="45"/>
    </row>
    <row r="218" spans="1:6" ht="12.75" x14ac:dyDescent="0.2">
      <c r="A218" s="50"/>
      <c r="C218" s="50"/>
      <c r="D218" s="50"/>
      <c r="E218" s="50"/>
      <c r="F218" s="45"/>
    </row>
    <row r="219" spans="1:6" ht="12.75" x14ac:dyDescent="0.2">
      <c r="A219" s="50"/>
      <c r="C219" s="50"/>
      <c r="D219" s="50"/>
      <c r="E219" s="50"/>
      <c r="F219" s="45"/>
    </row>
    <row r="220" spans="1:6" ht="12.75" x14ac:dyDescent="0.2">
      <c r="A220" s="50"/>
      <c r="C220" s="50"/>
      <c r="D220" s="50"/>
      <c r="E220" s="50"/>
      <c r="F220" s="45"/>
    </row>
    <row r="221" spans="1:6" ht="12.75" x14ac:dyDescent="0.2">
      <c r="A221" s="50"/>
      <c r="C221" s="50"/>
      <c r="D221" s="50"/>
      <c r="E221" s="50"/>
      <c r="F221" s="45"/>
    </row>
    <row r="222" spans="1:6" ht="12.75" x14ac:dyDescent="0.2">
      <c r="A222" s="50"/>
      <c r="C222" s="50"/>
      <c r="D222" s="50"/>
      <c r="E222" s="50"/>
      <c r="F222" s="45"/>
    </row>
    <row r="223" spans="1:6" ht="12.75" x14ac:dyDescent="0.2">
      <c r="A223" s="50"/>
      <c r="C223" s="50"/>
      <c r="D223" s="50"/>
      <c r="E223" s="50"/>
      <c r="F223" s="45"/>
    </row>
    <row r="224" spans="1:6" ht="12.75" x14ac:dyDescent="0.2">
      <c r="A224" s="50"/>
      <c r="C224" s="50"/>
      <c r="D224" s="50"/>
      <c r="E224" s="50"/>
      <c r="F224" s="45"/>
    </row>
    <row r="225" spans="1:6" ht="12.75" x14ac:dyDescent="0.2">
      <c r="A225" s="50"/>
      <c r="C225" s="50"/>
      <c r="D225" s="50"/>
      <c r="E225" s="50"/>
      <c r="F225" s="45"/>
    </row>
    <row r="226" spans="1:6" ht="12.75" x14ac:dyDescent="0.2">
      <c r="A226" s="50"/>
      <c r="C226" s="50"/>
      <c r="D226" s="50"/>
      <c r="E226" s="50"/>
      <c r="F226" s="45"/>
    </row>
    <row r="227" spans="1:6" ht="12.75" x14ac:dyDescent="0.2">
      <c r="A227" s="50"/>
      <c r="C227" s="50"/>
      <c r="D227" s="50"/>
      <c r="E227" s="50"/>
      <c r="F227" s="45"/>
    </row>
    <row r="228" spans="1:6" ht="12.75" x14ac:dyDescent="0.2">
      <c r="A228" s="50"/>
      <c r="C228" s="50"/>
      <c r="D228" s="50"/>
      <c r="E228" s="50"/>
      <c r="F228" s="45"/>
    </row>
    <row r="229" spans="1:6" ht="12.75" x14ac:dyDescent="0.2">
      <c r="A229" s="50"/>
      <c r="C229" s="50"/>
      <c r="D229" s="50"/>
      <c r="E229" s="50"/>
      <c r="F229" s="45"/>
    </row>
    <row r="230" spans="1:6" ht="12.75" x14ac:dyDescent="0.2">
      <c r="A230" s="50"/>
      <c r="C230" s="50"/>
      <c r="D230" s="50"/>
      <c r="E230" s="50"/>
      <c r="F230" s="45"/>
    </row>
    <row r="231" spans="1:6" ht="12.75" x14ac:dyDescent="0.2">
      <c r="A231" s="50"/>
      <c r="C231" s="50"/>
      <c r="D231" s="50"/>
      <c r="E231" s="50"/>
      <c r="F231" s="45"/>
    </row>
    <row r="232" spans="1:6" ht="12.75" x14ac:dyDescent="0.2">
      <c r="A232" s="50"/>
      <c r="C232" s="50"/>
      <c r="D232" s="50"/>
      <c r="E232" s="50"/>
      <c r="F232" s="45"/>
    </row>
    <row r="233" spans="1:6" ht="12.75" x14ac:dyDescent="0.2">
      <c r="A233" s="50"/>
      <c r="C233" s="50"/>
      <c r="D233" s="50"/>
      <c r="E233" s="50"/>
      <c r="F233" s="45"/>
    </row>
    <row r="234" spans="1:6" ht="12.75" x14ac:dyDescent="0.2">
      <c r="A234" s="50"/>
      <c r="C234" s="50"/>
      <c r="D234" s="50"/>
      <c r="E234" s="50"/>
      <c r="F234" s="45"/>
    </row>
    <row r="235" spans="1:6" ht="12.75" x14ac:dyDescent="0.2">
      <c r="A235" s="50"/>
      <c r="C235" s="50"/>
      <c r="D235" s="50"/>
      <c r="E235" s="50"/>
      <c r="F235" s="45"/>
    </row>
    <row r="236" spans="1:6" ht="12.75" x14ac:dyDescent="0.2">
      <c r="A236" s="50"/>
      <c r="C236" s="50"/>
      <c r="D236" s="50"/>
      <c r="E236" s="50"/>
      <c r="F236" s="45"/>
    </row>
    <row r="237" spans="1:6" ht="12.75" x14ac:dyDescent="0.2">
      <c r="A237" s="50"/>
      <c r="C237" s="50"/>
      <c r="D237" s="50"/>
      <c r="E237" s="50"/>
      <c r="F237" s="45"/>
    </row>
    <row r="238" spans="1:6" ht="12.75" x14ac:dyDescent="0.2">
      <c r="A238" s="50"/>
      <c r="C238" s="50"/>
      <c r="D238" s="50"/>
      <c r="E238" s="50"/>
      <c r="F238" s="45"/>
    </row>
    <row r="239" spans="1:6" ht="12.75" x14ac:dyDescent="0.2">
      <c r="A239" s="50"/>
      <c r="C239" s="50"/>
      <c r="D239" s="50"/>
      <c r="E239" s="50"/>
      <c r="F239" s="45"/>
    </row>
    <row r="240" spans="1:6" ht="12.75" x14ac:dyDescent="0.2">
      <c r="A240" s="50"/>
      <c r="C240" s="50"/>
      <c r="D240" s="50"/>
      <c r="E240" s="50"/>
      <c r="F240" s="45"/>
    </row>
    <row r="241" spans="1:6" ht="12.75" x14ac:dyDescent="0.2">
      <c r="A241" s="50"/>
      <c r="C241" s="50"/>
      <c r="D241" s="50"/>
      <c r="E241" s="50"/>
      <c r="F241" s="45"/>
    </row>
    <row r="242" spans="1:6" ht="12.75" x14ac:dyDescent="0.2">
      <c r="A242" s="50"/>
      <c r="C242" s="50"/>
      <c r="D242" s="50"/>
      <c r="E242" s="50"/>
      <c r="F242" s="45"/>
    </row>
    <row r="243" spans="1:6" ht="12.75" x14ac:dyDescent="0.2">
      <c r="A243" s="50"/>
      <c r="C243" s="50"/>
      <c r="D243" s="50"/>
      <c r="E243" s="50"/>
      <c r="F243" s="45"/>
    </row>
    <row r="244" spans="1:6" ht="12.75" x14ac:dyDescent="0.2">
      <c r="A244" s="50"/>
      <c r="C244" s="50"/>
      <c r="D244" s="50"/>
      <c r="E244" s="50"/>
      <c r="F244" s="45"/>
    </row>
    <row r="245" spans="1:6" ht="12.75" x14ac:dyDescent="0.2">
      <c r="A245" s="50"/>
      <c r="C245" s="50"/>
      <c r="D245" s="50"/>
      <c r="E245" s="50"/>
      <c r="F245" s="45"/>
    </row>
    <row r="246" spans="1:6" ht="12.75" x14ac:dyDescent="0.2">
      <c r="A246" s="50"/>
      <c r="C246" s="50"/>
      <c r="D246" s="50"/>
      <c r="E246" s="50"/>
      <c r="F246" s="45"/>
    </row>
    <row r="247" spans="1:6" ht="12.75" x14ac:dyDescent="0.2">
      <c r="A247" s="50"/>
      <c r="C247" s="50"/>
      <c r="D247" s="50"/>
      <c r="E247" s="50"/>
      <c r="F247" s="45"/>
    </row>
    <row r="248" spans="1:6" ht="12.75" x14ac:dyDescent="0.2">
      <c r="A248" s="50"/>
      <c r="C248" s="50"/>
      <c r="D248" s="50"/>
      <c r="E248" s="50"/>
      <c r="F248" s="45"/>
    </row>
    <row r="249" spans="1:6" ht="12.75" x14ac:dyDescent="0.2">
      <c r="A249" s="50"/>
      <c r="C249" s="50"/>
      <c r="D249" s="50"/>
      <c r="E249" s="50"/>
      <c r="F249" s="45"/>
    </row>
    <row r="250" spans="1:6" ht="12.75" x14ac:dyDescent="0.2">
      <c r="A250" s="50"/>
      <c r="C250" s="50"/>
      <c r="D250" s="50"/>
      <c r="E250" s="50"/>
      <c r="F250" s="45"/>
    </row>
    <row r="251" spans="1:6" ht="12.75" x14ac:dyDescent="0.2">
      <c r="A251" s="50"/>
      <c r="C251" s="50"/>
      <c r="D251" s="50"/>
      <c r="E251" s="50"/>
      <c r="F251" s="45"/>
    </row>
    <row r="252" spans="1:6" ht="12.75" x14ac:dyDescent="0.2">
      <c r="A252" s="50"/>
      <c r="C252" s="50"/>
      <c r="D252" s="50"/>
      <c r="E252" s="50"/>
      <c r="F252" s="45"/>
    </row>
    <row r="253" spans="1:6" ht="12.75" x14ac:dyDescent="0.2">
      <c r="A253" s="50"/>
      <c r="C253" s="50"/>
      <c r="D253" s="50"/>
      <c r="E253" s="50"/>
      <c r="F253" s="45"/>
    </row>
    <row r="254" spans="1:6" ht="12.75" x14ac:dyDescent="0.2">
      <c r="A254" s="50"/>
      <c r="C254" s="50"/>
      <c r="D254" s="50"/>
      <c r="E254" s="50"/>
      <c r="F254" s="45"/>
    </row>
    <row r="255" spans="1:6" ht="12.75" x14ac:dyDescent="0.2">
      <c r="A255" s="50"/>
      <c r="C255" s="50"/>
      <c r="D255" s="50"/>
      <c r="E255" s="50"/>
      <c r="F255" s="45"/>
    </row>
    <row r="256" spans="1:6" ht="12.75" x14ac:dyDescent="0.2">
      <c r="A256" s="50"/>
      <c r="C256" s="50"/>
      <c r="D256" s="50"/>
      <c r="E256" s="50"/>
      <c r="F256" s="45"/>
    </row>
    <row r="257" spans="1:6" ht="12.75" x14ac:dyDescent="0.2">
      <c r="A257" s="50"/>
      <c r="C257" s="50"/>
      <c r="D257" s="50"/>
      <c r="E257" s="50"/>
      <c r="F257" s="45"/>
    </row>
    <row r="258" spans="1:6" ht="12.75" x14ac:dyDescent="0.2">
      <c r="A258" s="50"/>
      <c r="C258" s="50"/>
      <c r="D258" s="50"/>
      <c r="E258" s="50"/>
      <c r="F258" s="45"/>
    </row>
    <row r="259" spans="1:6" ht="12.75" x14ac:dyDescent="0.2">
      <c r="A259" s="50"/>
      <c r="C259" s="50"/>
      <c r="D259" s="50"/>
      <c r="E259" s="50"/>
      <c r="F259" s="45"/>
    </row>
    <row r="260" spans="1:6" ht="12.75" x14ac:dyDescent="0.2">
      <c r="A260" s="50"/>
      <c r="C260" s="50"/>
      <c r="D260" s="50"/>
      <c r="E260" s="50"/>
      <c r="F260" s="45"/>
    </row>
    <row r="261" spans="1:6" ht="12.75" x14ac:dyDescent="0.2">
      <c r="A261" s="50"/>
      <c r="C261" s="50"/>
      <c r="D261" s="50"/>
      <c r="E261" s="50"/>
      <c r="F261" s="45"/>
    </row>
    <row r="262" spans="1:6" ht="12.75" x14ac:dyDescent="0.2">
      <c r="A262" s="50"/>
      <c r="C262" s="50"/>
      <c r="D262" s="50"/>
      <c r="E262" s="50"/>
      <c r="F262" s="45"/>
    </row>
    <row r="263" spans="1:6" ht="12.75" x14ac:dyDescent="0.2">
      <c r="A263" s="50"/>
      <c r="C263" s="50"/>
      <c r="D263" s="50"/>
      <c r="E263" s="50"/>
      <c r="F263" s="45"/>
    </row>
    <row r="264" spans="1:6" ht="12.75" x14ac:dyDescent="0.2">
      <c r="A264" s="50"/>
      <c r="C264" s="50"/>
      <c r="D264" s="50"/>
      <c r="E264" s="50"/>
      <c r="F264" s="45"/>
    </row>
    <row r="265" spans="1:6" ht="12.75" x14ac:dyDescent="0.2">
      <c r="A265" s="50"/>
      <c r="C265" s="50"/>
      <c r="D265" s="50"/>
      <c r="E265" s="50"/>
      <c r="F265" s="45"/>
    </row>
    <row r="266" spans="1:6" ht="12.75" x14ac:dyDescent="0.2">
      <c r="A266" s="50"/>
      <c r="C266" s="50"/>
      <c r="D266" s="50"/>
      <c r="E266" s="50"/>
      <c r="F266" s="45"/>
    </row>
    <row r="267" spans="1:6" ht="12.75" x14ac:dyDescent="0.2">
      <c r="A267" s="50"/>
      <c r="C267" s="50"/>
      <c r="D267" s="50"/>
      <c r="E267" s="50"/>
      <c r="F267" s="45"/>
    </row>
    <row r="268" spans="1:6" ht="12.75" x14ac:dyDescent="0.2">
      <c r="A268" s="50"/>
      <c r="C268" s="50"/>
      <c r="D268" s="50"/>
      <c r="E268" s="50"/>
      <c r="F268" s="45"/>
    </row>
    <row r="269" spans="1:6" ht="12.75" x14ac:dyDescent="0.2">
      <c r="A269" s="50"/>
      <c r="C269" s="50"/>
      <c r="D269" s="50"/>
      <c r="E269" s="50"/>
      <c r="F269" s="45"/>
    </row>
    <row r="270" spans="1:6" ht="12.75" x14ac:dyDescent="0.2">
      <c r="A270" s="50"/>
      <c r="C270" s="50"/>
      <c r="D270" s="50"/>
      <c r="E270" s="50"/>
      <c r="F270" s="45"/>
    </row>
    <row r="271" spans="1:6" ht="12.75" x14ac:dyDescent="0.2">
      <c r="A271" s="50"/>
      <c r="C271" s="50"/>
      <c r="D271" s="50"/>
      <c r="E271" s="50"/>
      <c r="F271" s="45"/>
    </row>
    <row r="272" spans="1:6" ht="12.75" x14ac:dyDescent="0.2">
      <c r="A272" s="50"/>
      <c r="C272" s="50"/>
      <c r="D272" s="50"/>
      <c r="E272" s="50"/>
      <c r="F272" s="45"/>
    </row>
    <row r="273" spans="1:6" ht="12.75" x14ac:dyDescent="0.2">
      <c r="A273" s="50"/>
      <c r="C273" s="50"/>
      <c r="D273" s="50"/>
      <c r="E273" s="50"/>
      <c r="F273" s="45"/>
    </row>
    <row r="274" spans="1:6" ht="12.75" x14ac:dyDescent="0.2">
      <c r="A274" s="50"/>
      <c r="C274" s="50"/>
      <c r="D274" s="50"/>
      <c r="E274" s="50"/>
      <c r="F274" s="45"/>
    </row>
    <row r="275" spans="1:6" ht="12.75" x14ac:dyDescent="0.2">
      <c r="A275" s="50"/>
      <c r="C275" s="50"/>
      <c r="D275" s="50"/>
      <c r="E275" s="50"/>
      <c r="F275" s="45"/>
    </row>
    <row r="276" spans="1:6" ht="12.75" x14ac:dyDescent="0.2">
      <c r="A276" s="50"/>
      <c r="C276" s="50"/>
      <c r="D276" s="50"/>
      <c r="E276" s="50"/>
      <c r="F276" s="45"/>
    </row>
    <row r="277" spans="1:6" ht="12.75" x14ac:dyDescent="0.2">
      <c r="A277" s="50"/>
      <c r="C277" s="50"/>
      <c r="D277" s="50"/>
      <c r="E277" s="50"/>
      <c r="F277" s="45"/>
    </row>
    <row r="278" spans="1:6" ht="12.75" x14ac:dyDescent="0.2">
      <c r="A278" s="50"/>
      <c r="C278" s="50"/>
      <c r="D278" s="50"/>
      <c r="E278" s="50"/>
      <c r="F278" s="45"/>
    </row>
    <row r="279" spans="1:6" ht="12.75" x14ac:dyDescent="0.2">
      <c r="A279" s="50"/>
      <c r="C279" s="50"/>
      <c r="D279" s="50"/>
      <c r="E279" s="50"/>
      <c r="F279" s="45"/>
    </row>
    <row r="280" spans="1:6" ht="12.75" x14ac:dyDescent="0.2">
      <c r="A280" s="50"/>
      <c r="C280" s="50"/>
      <c r="D280" s="50"/>
      <c r="E280" s="50"/>
      <c r="F280" s="45"/>
    </row>
    <row r="281" spans="1:6" ht="12.75" x14ac:dyDescent="0.2">
      <c r="A281" s="50"/>
      <c r="C281" s="50"/>
      <c r="D281" s="50"/>
      <c r="E281" s="50"/>
      <c r="F281" s="45"/>
    </row>
    <row r="282" spans="1:6" ht="12.75" x14ac:dyDescent="0.2">
      <c r="A282" s="50"/>
      <c r="C282" s="50"/>
      <c r="D282" s="50"/>
      <c r="E282" s="50"/>
      <c r="F282" s="45"/>
    </row>
    <row r="283" spans="1:6" ht="12.75" x14ac:dyDescent="0.2">
      <c r="A283" s="50"/>
      <c r="C283" s="50"/>
      <c r="D283" s="50"/>
      <c r="E283" s="50"/>
      <c r="F283" s="45"/>
    </row>
    <row r="284" spans="1:6" ht="12.75" x14ac:dyDescent="0.2">
      <c r="A284" s="50"/>
      <c r="C284" s="50"/>
      <c r="D284" s="50"/>
      <c r="E284" s="50"/>
      <c r="F284" s="45"/>
    </row>
    <row r="285" spans="1:6" ht="12.75" x14ac:dyDescent="0.2">
      <c r="A285" s="50"/>
      <c r="C285" s="50"/>
      <c r="D285" s="50"/>
      <c r="E285" s="50"/>
      <c r="F285" s="45"/>
    </row>
    <row r="286" spans="1:6" ht="12.75" x14ac:dyDescent="0.2">
      <c r="A286" s="50"/>
      <c r="C286" s="50"/>
      <c r="D286" s="50"/>
      <c r="E286" s="50"/>
      <c r="F286" s="45"/>
    </row>
    <row r="287" spans="1:6" ht="12.75" x14ac:dyDescent="0.2">
      <c r="A287" s="50"/>
      <c r="C287" s="50"/>
      <c r="D287" s="50"/>
      <c r="E287" s="50"/>
      <c r="F287" s="45"/>
    </row>
    <row r="288" spans="1:6" ht="12.75" x14ac:dyDescent="0.2">
      <c r="A288" s="50"/>
      <c r="C288" s="50"/>
      <c r="D288" s="50"/>
      <c r="E288" s="50"/>
      <c r="F288" s="45"/>
    </row>
    <row r="289" spans="1:6" ht="12.75" x14ac:dyDescent="0.2">
      <c r="A289" s="50"/>
      <c r="C289" s="50"/>
      <c r="D289" s="50"/>
      <c r="E289" s="50"/>
      <c r="F289" s="45"/>
    </row>
    <row r="290" spans="1:6" ht="12.75" x14ac:dyDescent="0.2">
      <c r="A290" s="50"/>
      <c r="C290" s="50"/>
      <c r="D290" s="50"/>
      <c r="E290" s="50"/>
      <c r="F290" s="45"/>
    </row>
    <row r="291" spans="1:6" ht="12.75" x14ac:dyDescent="0.2">
      <c r="A291" s="50"/>
      <c r="C291" s="50"/>
      <c r="D291" s="50"/>
      <c r="E291" s="50"/>
      <c r="F291" s="45"/>
    </row>
    <row r="292" spans="1:6" ht="12.75" x14ac:dyDescent="0.2">
      <c r="A292" s="50"/>
      <c r="C292" s="50"/>
      <c r="D292" s="50"/>
      <c r="E292" s="50"/>
      <c r="F292" s="45"/>
    </row>
    <row r="293" spans="1:6" ht="12.75" x14ac:dyDescent="0.2">
      <c r="A293" s="50"/>
      <c r="C293" s="50"/>
      <c r="D293" s="50"/>
      <c r="E293" s="50"/>
      <c r="F293" s="45"/>
    </row>
    <row r="294" spans="1:6" ht="12.75" x14ac:dyDescent="0.2">
      <c r="A294" s="50"/>
      <c r="C294" s="50"/>
      <c r="D294" s="50"/>
      <c r="E294" s="50"/>
      <c r="F294" s="45"/>
    </row>
    <row r="295" spans="1:6" ht="12.75" x14ac:dyDescent="0.2">
      <c r="A295" s="50"/>
      <c r="C295" s="50"/>
      <c r="D295" s="50"/>
      <c r="E295" s="50"/>
      <c r="F295" s="45"/>
    </row>
    <row r="296" spans="1:6" ht="12.75" x14ac:dyDescent="0.2">
      <c r="A296" s="50"/>
      <c r="C296" s="50"/>
      <c r="D296" s="50"/>
      <c r="E296" s="50"/>
      <c r="F296" s="45"/>
    </row>
    <row r="297" spans="1:6" ht="12.75" x14ac:dyDescent="0.2">
      <c r="A297" s="50"/>
      <c r="C297" s="50"/>
      <c r="D297" s="50"/>
      <c r="E297" s="50"/>
      <c r="F297" s="45"/>
    </row>
    <row r="298" spans="1:6" ht="12.75" x14ac:dyDescent="0.2">
      <c r="A298" s="50"/>
      <c r="C298" s="50"/>
      <c r="D298" s="50"/>
      <c r="E298" s="50"/>
      <c r="F298" s="45"/>
    </row>
    <row r="299" spans="1:6" ht="12.75" x14ac:dyDescent="0.2">
      <c r="A299" s="50"/>
      <c r="C299" s="50"/>
      <c r="D299" s="50"/>
      <c r="E299" s="50"/>
      <c r="F299" s="45"/>
    </row>
    <row r="300" spans="1:6" ht="12.75" x14ac:dyDescent="0.2">
      <c r="A300" s="50"/>
      <c r="C300" s="50"/>
      <c r="D300" s="50"/>
      <c r="E300" s="50"/>
      <c r="F300" s="45"/>
    </row>
    <row r="301" spans="1:6" ht="12.75" x14ac:dyDescent="0.2">
      <c r="A301" s="50"/>
      <c r="C301" s="50"/>
      <c r="D301" s="50"/>
      <c r="E301" s="50"/>
      <c r="F301" s="45"/>
    </row>
    <row r="302" spans="1:6" ht="12.75" x14ac:dyDescent="0.2">
      <c r="A302" s="50"/>
      <c r="C302" s="50"/>
      <c r="D302" s="50"/>
      <c r="E302" s="50"/>
      <c r="F302" s="45"/>
    </row>
    <row r="303" spans="1:6" ht="12.75" x14ac:dyDescent="0.2">
      <c r="A303" s="50"/>
      <c r="C303" s="50"/>
      <c r="D303" s="50"/>
      <c r="E303" s="50"/>
      <c r="F303" s="45"/>
    </row>
    <row r="304" spans="1:6" ht="12.75" x14ac:dyDescent="0.2">
      <c r="A304" s="50"/>
      <c r="C304" s="50"/>
      <c r="D304" s="50"/>
      <c r="E304" s="50"/>
      <c r="F304" s="45"/>
    </row>
    <row r="305" spans="1:6" ht="12.75" x14ac:dyDescent="0.2">
      <c r="A305" s="50"/>
      <c r="C305" s="50"/>
      <c r="D305" s="50"/>
      <c r="E305" s="50"/>
      <c r="F305" s="45"/>
    </row>
    <row r="306" spans="1:6" ht="12.75" x14ac:dyDescent="0.2">
      <c r="A306" s="50"/>
      <c r="C306" s="50"/>
      <c r="D306" s="50"/>
      <c r="E306" s="50"/>
      <c r="F306" s="45"/>
    </row>
    <row r="307" spans="1:6" ht="12.75" x14ac:dyDescent="0.2">
      <c r="A307" s="50"/>
      <c r="C307" s="50"/>
      <c r="D307" s="50"/>
      <c r="E307" s="50"/>
      <c r="F307" s="45"/>
    </row>
    <row r="308" spans="1:6" ht="12.75" x14ac:dyDescent="0.2">
      <c r="A308" s="50"/>
      <c r="C308" s="50"/>
      <c r="D308" s="50"/>
      <c r="E308" s="50"/>
      <c r="F308" s="45"/>
    </row>
    <row r="309" spans="1:6" ht="12.75" x14ac:dyDescent="0.2">
      <c r="A309" s="50"/>
      <c r="C309" s="50"/>
      <c r="D309" s="50"/>
      <c r="E309" s="50"/>
      <c r="F309" s="45"/>
    </row>
    <row r="310" spans="1:6" ht="12.75" x14ac:dyDescent="0.2">
      <c r="A310" s="50"/>
      <c r="C310" s="50"/>
      <c r="D310" s="50"/>
      <c r="E310" s="50"/>
      <c r="F310" s="45"/>
    </row>
    <row r="311" spans="1:6" ht="12.75" x14ac:dyDescent="0.2">
      <c r="A311" s="50"/>
      <c r="C311" s="50"/>
      <c r="D311" s="50"/>
      <c r="E311" s="50"/>
      <c r="F311" s="45"/>
    </row>
    <row r="312" spans="1:6" ht="12.75" x14ac:dyDescent="0.2">
      <c r="A312" s="50"/>
      <c r="C312" s="50"/>
      <c r="D312" s="50"/>
      <c r="E312" s="50"/>
      <c r="F312" s="45"/>
    </row>
    <row r="313" spans="1:6" ht="12.75" x14ac:dyDescent="0.2">
      <c r="A313" s="50"/>
      <c r="C313" s="50"/>
      <c r="D313" s="50"/>
      <c r="E313" s="50"/>
      <c r="F313" s="45"/>
    </row>
    <row r="314" spans="1:6" ht="12.75" x14ac:dyDescent="0.2">
      <c r="A314" s="50"/>
      <c r="C314" s="50"/>
      <c r="D314" s="50"/>
      <c r="E314" s="50"/>
      <c r="F314" s="45"/>
    </row>
    <row r="315" spans="1:6" ht="12.75" x14ac:dyDescent="0.2">
      <c r="A315" s="50"/>
      <c r="C315" s="50"/>
      <c r="D315" s="50"/>
      <c r="E315" s="50"/>
      <c r="F315" s="45"/>
    </row>
    <row r="316" spans="1:6" ht="12.75" x14ac:dyDescent="0.2">
      <c r="A316" s="50"/>
      <c r="C316" s="50"/>
      <c r="D316" s="50"/>
      <c r="E316" s="50"/>
      <c r="F316" s="45"/>
    </row>
    <row r="317" spans="1:6" ht="12.75" x14ac:dyDescent="0.2">
      <c r="A317" s="50"/>
      <c r="C317" s="50"/>
      <c r="D317" s="50"/>
      <c r="E317" s="50"/>
      <c r="F317" s="45"/>
    </row>
    <row r="318" spans="1:6" ht="12.75" x14ac:dyDescent="0.2">
      <c r="A318" s="50"/>
      <c r="C318" s="50"/>
      <c r="D318" s="50"/>
      <c r="E318" s="50"/>
      <c r="F318" s="45"/>
    </row>
    <row r="319" spans="1:6" ht="12.75" x14ac:dyDescent="0.2">
      <c r="A319" s="50"/>
      <c r="C319" s="50"/>
      <c r="D319" s="50"/>
      <c r="E319" s="50"/>
      <c r="F319" s="45"/>
    </row>
    <row r="320" spans="1:6" ht="12.75" x14ac:dyDescent="0.2">
      <c r="A320" s="50"/>
      <c r="C320" s="50"/>
      <c r="D320" s="50"/>
      <c r="E320" s="50"/>
      <c r="F320" s="45"/>
    </row>
    <row r="321" spans="1:6" ht="12.75" x14ac:dyDescent="0.2">
      <c r="A321" s="50"/>
      <c r="C321" s="50"/>
      <c r="D321" s="50"/>
      <c r="E321" s="50"/>
      <c r="F321" s="45"/>
    </row>
    <row r="322" spans="1:6" ht="12.75" x14ac:dyDescent="0.2">
      <c r="A322" s="50"/>
      <c r="C322" s="50"/>
      <c r="D322" s="50"/>
      <c r="E322" s="50"/>
      <c r="F322" s="45"/>
    </row>
    <row r="323" spans="1:6" ht="12.75" x14ac:dyDescent="0.2">
      <c r="A323" s="50"/>
      <c r="C323" s="50"/>
      <c r="D323" s="50"/>
      <c r="E323" s="50"/>
      <c r="F323" s="45"/>
    </row>
    <row r="324" spans="1:6" ht="12.75" x14ac:dyDescent="0.2">
      <c r="A324" s="50"/>
      <c r="C324" s="50"/>
      <c r="D324" s="50"/>
      <c r="E324" s="50"/>
      <c r="F324" s="45"/>
    </row>
    <row r="325" spans="1:6" ht="12.75" x14ac:dyDescent="0.2">
      <c r="A325" s="50"/>
      <c r="C325" s="50"/>
      <c r="D325" s="50"/>
      <c r="E325" s="50"/>
      <c r="F325" s="45"/>
    </row>
    <row r="326" spans="1:6" ht="12.75" x14ac:dyDescent="0.2">
      <c r="A326" s="50"/>
      <c r="C326" s="50"/>
      <c r="D326" s="50"/>
      <c r="E326" s="50"/>
      <c r="F326" s="45"/>
    </row>
    <row r="327" spans="1:6" ht="12.75" x14ac:dyDescent="0.2">
      <c r="A327" s="50"/>
      <c r="C327" s="50"/>
      <c r="D327" s="50"/>
      <c r="E327" s="50"/>
      <c r="F327" s="45"/>
    </row>
    <row r="328" spans="1:6" ht="12.75" x14ac:dyDescent="0.2">
      <c r="A328" s="50"/>
      <c r="C328" s="50"/>
      <c r="D328" s="50"/>
      <c r="E328" s="50"/>
      <c r="F328" s="45"/>
    </row>
    <row r="329" spans="1:6" ht="12.75" x14ac:dyDescent="0.2">
      <c r="A329" s="50"/>
      <c r="C329" s="50"/>
      <c r="D329" s="50"/>
      <c r="E329" s="50"/>
      <c r="F329" s="45"/>
    </row>
    <row r="330" spans="1:6" ht="12.75" x14ac:dyDescent="0.2">
      <c r="A330" s="50"/>
      <c r="C330" s="50"/>
      <c r="D330" s="50"/>
      <c r="E330" s="50"/>
      <c r="F330" s="45"/>
    </row>
    <row r="331" spans="1:6" ht="12.75" x14ac:dyDescent="0.2">
      <c r="A331" s="50"/>
      <c r="C331" s="50"/>
      <c r="D331" s="50"/>
      <c r="E331" s="50"/>
      <c r="F331" s="45"/>
    </row>
    <row r="332" spans="1:6" ht="12.75" x14ac:dyDescent="0.2">
      <c r="A332" s="50"/>
      <c r="C332" s="50"/>
      <c r="D332" s="50"/>
      <c r="E332" s="50"/>
      <c r="F332" s="45"/>
    </row>
    <row r="333" spans="1:6" ht="12.75" x14ac:dyDescent="0.2">
      <c r="A333" s="50"/>
      <c r="C333" s="50"/>
      <c r="D333" s="50"/>
      <c r="E333" s="50"/>
      <c r="F333" s="45"/>
    </row>
    <row r="334" spans="1:6" ht="12.75" x14ac:dyDescent="0.2">
      <c r="A334" s="50"/>
      <c r="C334" s="50"/>
      <c r="D334" s="50"/>
      <c r="E334" s="50"/>
      <c r="F334" s="45"/>
    </row>
    <row r="335" spans="1:6" ht="12.75" x14ac:dyDescent="0.2">
      <c r="A335" s="50"/>
      <c r="C335" s="50"/>
      <c r="D335" s="50"/>
      <c r="E335" s="50"/>
      <c r="F335" s="45"/>
    </row>
    <row r="336" spans="1:6" ht="12.75" x14ac:dyDescent="0.2">
      <c r="A336" s="50"/>
      <c r="C336" s="50"/>
      <c r="D336" s="50"/>
      <c r="E336" s="50"/>
      <c r="F336" s="45"/>
    </row>
    <row r="337" spans="1:6" ht="12.75" x14ac:dyDescent="0.2">
      <c r="A337" s="50"/>
      <c r="C337" s="50"/>
      <c r="D337" s="50"/>
      <c r="E337" s="50"/>
      <c r="F337" s="45"/>
    </row>
    <row r="338" spans="1:6" ht="12.75" x14ac:dyDescent="0.2">
      <c r="A338" s="50"/>
      <c r="C338" s="50"/>
      <c r="D338" s="50"/>
      <c r="E338" s="50"/>
      <c r="F338" s="45"/>
    </row>
    <row r="339" spans="1:6" ht="12.75" x14ac:dyDescent="0.2">
      <c r="A339" s="50"/>
      <c r="C339" s="50"/>
      <c r="D339" s="50"/>
      <c r="E339" s="50"/>
      <c r="F339" s="45"/>
    </row>
    <row r="340" spans="1:6" ht="12.75" x14ac:dyDescent="0.2">
      <c r="A340" s="50"/>
      <c r="C340" s="50"/>
      <c r="D340" s="50"/>
      <c r="E340" s="50"/>
      <c r="F340" s="45"/>
    </row>
    <row r="341" spans="1:6" ht="12.75" x14ac:dyDescent="0.2">
      <c r="A341" s="50"/>
      <c r="C341" s="50"/>
      <c r="D341" s="50"/>
      <c r="E341" s="50"/>
      <c r="F341" s="45"/>
    </row>
    <row r="342" spans="1:6" ht="12.75" x14ac:dyDescent="0.2">
      <c r="A342" s="50"/>
      <c r="C342" s="50"/>
      <c r="D342" s="50"/>
      <c r="E342" s="50"/>
      <c r="F342" s="45"/>
    </row>
    <row r="343" spans="1:6" ht="12.75" x14ac:dyDescent="0.2">
      <c r="A343" s="50"/>
      <c r="C343" s="50"/>
      <c r="D343" s="50"/>
      <c r="E343" s="50"/>
      <c r="F343" s="45"/>
    </row>
    <row r="344" spans="1:6" ht="12.75" x14ac:dyDescent="0.2">
      <c r="A344" s="50"/>
      <c r="C344" s="50"/>
      <c r="D344" s="50"/>
      <c r="E344" s="50"/>
      <c r="F344" s="45"/>
    </row>
    <row r="345" spans="1:6" ht="12.75" x14ac:dyDescent="0.2">
      <c r="A345" s="50"/>
      <c r="C345" s="50"/>
      <c r="D345" s="50"/>
      <c r="E345" s="50"/>
      <c r="F345" s="45"/>
    </row>
    <row r="346" spans="1:6" ht="12.75" x14ac:dyDescent="0.2">
      <c r="A346" s="50"/>
      <c r="C346" s="50"/>
      <c r="D346" s="50"/>
      <c r="E346" s="50"/>
      <c r="F346" s="45"/>
    </row>
    <row r="347" spans="1:6" ht="12.75" x14ac:dyDescent="0.2">
      <c r="A347" s="50"/>
      <c r="C347" s="50"/>
      <c r="D347" s="50"/>
      <c r="E347" s="50"/>
      <c r="F347" s="45"/>
    </row>
    <row r="348" spans="1:6" ht="12.75" x14ac:dyDescent="0.2">
      <c r="A348" s="50"/>
      <c r="C348" s="50"/>
      <c r="D348" s="50"/>
      <c r="E348" s="50"/>
      <c r="F348" s="45"/>
    </row>
    <row r="349" spans="1:6" ht="12.75" x14ac:dyDescent="0.2">
      <c r="A349" s="50"/>
      <c r="C349" s="50"/>
      <c r="D349" s="50"/>
      <c r="E349" s="50"/>
      <c r="F349" s="45"/>
    </row>
    <row r="350" spans="1:6" ht="12.75" x14ac:dyDescent="0.2">
      <c r="A350" s="50"/>
      <c r="C350" s="50"/>
      <c r="D350" s="50"/>
      <c r="E350" s="50"/>
      <c r="F350" s="45"/>
    </row>
    <row r="351" spans="1:6" ht="12.75" x14ac:dyDescent="0.2">
      <c r="A351" s="50"/>
      <c r="C351" s="50"/>
      <c r="D351" s="50"/>
      <c r="E351" s="50"/>
      <c r="F351" s="45"/>
    </row>
    <row r="352" spans="1:6" ht="12.75" x14ac:dyDescent="0.2">
      <c r="A352" s="50"/>
      <c r="C352" s="50"/>
      <c r="D352" s="50"/>
      <c r="E352" s="50"/>
      <c r="F352" s="45"/>
    </row>
    <row r="353" spans="1:6" ht="12.75" x14ac:dyDescent="0.2">
      <c r="A353" s="50"/>
      <c r="C353" s="50"/>
      <c r="D353" s="50"/>
      <c r="E353" s="50"/>
      <c r="F353" s="45"/>
    </row>
    <row r="354" spans="1:6" ht="12.75" x14ac:dyDescent="0.2">
      <c r="A354" s="50"/>
      <c r="C354" s="50"/>
      <c r="D354" s="50"/>
      <c r="E354" s="50"/>
      <c r="F354" s="45"/>
    </row>
    <row r="355" spans="1:6" ht="12.75" x14ac:dyDescent="0.2">
      <c r="A355" s="50"/>
      <c r="C355" s="50"/>
      <c r="D355" s="50"/>
      <c r="E355" s="50"/>
      <c r="F355" s="45"/>
    </row>
    <row r="356" spans="1:6" ht="12.75" x14ac:dyDescent="0.2">
      <c r="A356" s="50"/>
      <c r="C356" s="50"/>
      <c r="D356" s="50"/>
      <c r="E356" s="50"/>
      <c r="F356" s="45"/>
    </row>
    <row r="357" spans="1:6" ht="12.75" x14ac:dyDescent="0.2">
      <c r="A357" s="50"/>
      <c r="C357" s="50"/>
      <c r="D357" s="50"/>
      <c r="E357" s="50"/>
      <c r="F357" s="45"/>
    </row>
    <row r="358" spans="1:6" ht="12.75" x14ac:dyDescent="0.2">
      <c r="A358" s="50"/>
      <c r="C358" s="50"/>
      <c r="D358" s="50"/>
      <c r="E358" s="50"/>
      <c r="F358" s="45"/>
    </row>
    <row r="359" spans="1:6" ht="12.75" x14ac:dyDescent="0.2">
      <c r="A359" s="50"/>
      <c r="C359" s="50"/>
      <c r="D359" s="50"/>
      <c r="E359" s="50"/>
      <c r="F359" s="45"/>
    </row>
    <row r="360" spans="1:6" ht="12.75" x14ac:dyDescent="0.2">
      <c r="A360" s="50"/>
      <c r="C360" s="50"/>
      <c r="D360" s="50"/>
      <c r="E360" s="50"/>
      <c r="F360" s="45"/>
    </row>
    <row r="361" spans="1:6" ht="12.75" x14ac:dyDescent="0.2">
      <c r="A361" s="50"/>
      <c r="C361" s="50"/>
      <c r="D361" s="50"/>
      <c r="E361" s="50"/>
      <c r="F361" s="45"/>
    </row>
    <row r="362" spans="1:6" ht="12.75" x14ac:dyDescent="0.2">
      <c r="A362" s="50"/>
      <c r="C362" s="50"/>
      <c r="D362" s="50"/>
      <c r="E362" s="50"/>
      <c r="F362" s="45"/>
    </row>
    <row r="363" spans="1:6" ht="12.75" x14ac:dyDescent="0.2">
      <c r="A363" s="50"/>
      <c r="C363" s="50"/>
      <c r="D363" s="50"/>
      <c r="E363" s="50"/>
      <c r="F363" s="45"/>
    </row>
    <row r="364" spans="1:6" ht="12.75" x14ac:dyDescent="0.2">
      <c r="A364" s="50"/>
      <c r="C364" s="50"/>
      <c r="D364" s="50"/>
      <c r="E364" s="50"/>
      <c r="F364" s="45"/>
    </row>
    <row r="365" spans="1:6" ht="12.75" x14ac:dyDescent="0.2">
      <c r="A365" s="50"/>
      <c r="C365" s="50"/>
      <c r="D365" s="50"/>
      <c r="E365" s="50"/>
      <c r="F365" s="45"/>
    </row>
    <row r="366" spans="1:6" ht="12.75" x14ac:dyDescent="0.2">
      <c r="A366" s="50"/>
      <c r="C366" s="50"/>
      <c r="D366" s="50"/>
      <c r="E366" s="50"/>
      <c r="F366" s="45"/>
    </row>
    <row r="367" spans="1:6" ht="12.75" x14ac:dyDescent="0.2">
      <c r="A367" s="50"/>
      <c r="C367" s="50"/>
      <c r="D367" s="50"/>
      <c r="E367" s="50"/>
      <c r="F367" s="45"/>
    </row>
    <row r="368" spans="1:6" ht="12.75" x14ac:dyDescent="0.2">
      <c r="A368" s="50"/>
      <c r="C368" s="50"/>
      <c r="D368" s="50"/>
      <c r="E368" s="50"/>
      <c r="F368" s="45"/>
    </row>
    <row r="369" spans="1:6" ht="12.75" x14ac:dyDescent="0.2">
      <c r="A369" s="50"/>
      <c r="C369" s="50"/>
      <c r="D369" s="50"/>
      <c r="E369" s="50"/>
      <c r="F369" s="45"/>
    </row>
    <row r="370" spans="1:6" ht="12.75" x14ac:dyDescent="0.2">
      <c r="A370" s="50"/>
      <c r="C370" s="50"/>
      <c r="D370" s="50"/>
      <c r="E370" s="50"/>
      <c r="F370" s="45"/>
    </row>
    <row r="371" spans="1:6" ht="12.75" x14ac:dyDescent="0.2">
      <c r="A371" s="50"/>
      <c r="C371" s="50"/>
      <c r="D371" s="50"/>
      <c r="E371" s="50"/>
      <c r="F371" s="45"/>
    </row>
    <row r="372" spans="1:6" ht="12.75" x14ac:dyDescent="0.2">
      <c r="A372" s="50"/>
      <c r="C372" s="50"/>
      <c r="D372" s="50"/>
      <c r="E372" s="50"/>
      <c r="F372" s="45"/>
    </row>
    <row r="373" spans="1:6" ht="12.75" x14ac:dyDescent="0.2">
      <c r="A373" s="50"/>
      <c r="C373" s="50"/>
      <c r="D373" s="50"/>
      <c r="E373" s="50"/>
      <c r="F373" s="45"/>
    </row>
    <row r="374" spans="1:6" ht="12.75" x14ac:dyDescent="0.2">
      <c r="A374" s="50"/>
      <c r="C374" s="50"/>
      <c r="D374" s="50"/>
      <c r="E374" s="50"/>
      <c r="F374" s="45"/>
    </row>
    <row r="375" spans="1:6" ht="12.75" x14ac:dyDescent="0.2">
      <c r="A375" s="50"/>
      <c r="C375" s="50"/>
      <c r="D375" s="50"/>
      <c r="E375" s="50"/>
      <c r="F375" s="45"/>
    </row>
    <row r="376" spans="1:6" ht="12.75" x14ac:dyDescent="0.2">
      <c r="A376" s="50"/>
      <c r="C376" s="50"/>
      <c r="D376" s="50"/>
      <c r="E376" s="50"/>
      <c r="F376" s="45"/>
    </row>
    <row r="377" spans="1:6" ht="12.75" x14ac:dyDescent="0.2">
      <c r="A377" s="50"/>
      <c r="C377" s="50"/>
      <c r="D377" s="50"/>
      <c r="E377" s="50"/>
      <c r="F377" s="45"/>
    </row>
    <row r="378" spans="1:6" ht="12.75" x14ac:dyDescent="0.2">
      <c r="A378" s="50"/>
      <c r="C378" s="50"/>
      <c r="D378" s="50"/>
      <c r="E378" s="50"/>
      <c r="F378" s="45"/>
    </row>
    <row r="379" spans="1:6" ht="12.75" x14ac:dyDescent="0.2">
      <c r="A379" s="50"/>
      <c r="C379" s="50"/>
      <c r="D379" s="50"/>
      <c r="E379" s="50"/>
      <c r="F379" s="45"/>
    </row>
    <row r="380" spans="1:6" ht="12.75" x14ac:dyDescent="0.2">
      <c r="A380" s="50"/>
      <c r="C380" s="50"/>
      <c r="D380" s="50"/>
      <c r="E380" s="50"/>
      <c r="F380" s="45"/>
    </row>
    <row r="381" spans="1:6" ht="12.75" x14ac:dyDescent="0.2">
      <c r="A381" s="50"/>
      <c r="C381" s="50"/>
      <c r="D381" s="50"/>
      <c r="E381" s="50"/>
      <c r="F381" s="45"/>
    </row>
    <row r="382" spans="1:6" ht="12.75" x14ac:dyDescent="0.2">
      <c r="A382" s="50"/>
      <c r="C382" s="50"/>
      <c r="D382" s="50"/>
      <c r="E382" s="50"/>
      <c r="F382" s="45"/>
    </row>
    <row r="383" spans="1:6" ht="12.75" x14ac:dyDescent="0.2">
      <c r="A383" s="50"/>
      <c r="C383" s="50"/>
      <c r="D383" s="50"/>
      <c r="E383" s="50"/>
      <c r="F383" s="45"/>
    </row>
    <row r="384" spans="1:6" ht="12.75" x14ac:dyDescent="0.2">
      <c r="A384" s="50"/>
      <c r="C384" s="50"/>
      <c r="D384" s="50"/>
      <c r="E384" s="50"/>
      <c r="F384" s="45"/>
    </row>
    <row r="385" spans="1:6" ht="12.75" x14ac:dyDescent="0.2">
      <c r="A385" s="50"/>
      <c r="C385" s="50"/>
      <c r="D385" s="50"/>
      <c r="E385" s="50"/>
      <c r="F385" s="45"/>
    </row>
    <row r="386" spans="1:6" ht="12.75" x14ac:dyDescent="0.2">
      <c r="A386" s="50"/>
      <c r="C386" s="50"/>
      <c r="D386" s="50"/>
      <c r="E386" s="50"/>
      <c r="F386" s="45"/>
    </row>
    <row r="387" spans="1:6" ht="12.75" x14ac:dyDescent="0.2">
      <c r="A387" s="50"/>
      <c r="C387" s="50"/>
      <c r="D387" s="50"/>
      <c r="E387" s="50"/>
      <c r="F387" s="45"/>
    </row>
    <row r="388" spans="1:6" ht="12.75" x14ac:dyDescent="0.2">
      <c r="A388" s="50"/>
      <c r="C388" s="50"/>
      <c r="D388" s="50"/>
      <c r="E388" s="50"/>
      <c r="F388" s="45"/>
    </row>
    <row r="389" spans="1:6" ht="12.75" x14ac:dyDescent="0.2">
      <c r="A389" s="50"/>
      <c r="C389" s="50"/>
      <c r="D389" s="50"/>
      <c r="E389" s="50"/>
      <c r="F389" s="45"/>
    </row>
    <row r="390" spans="1:6" ht="12.75" x14ac:dyDescent="0.2">
      <c r="A390" s="50"/>
      <c r="C390" s="50"/>
      <c r="D390" s="50"/>
      <c r="E390" s="50"/>
      <c r="F390" s="45"/>
    </row>
    <row r="391" spans="1:6" ht="12.75" x14ac:dyDescent="0.2">
      <c r="A391" s="50"/>
      <c r="C391" s="50"/>
      <c r="D391" s="50"/>
      <c r="E391" s="50"/>
      <c r="F391" s="45"/>
    </row>
    <row r="392" spans="1:6" ht="12.75" x14ac:dyDescent="0.2">
      <c r="A392" s="50"/>
      <c r="C392" s="50"/>
      <c r="D392" s="50"/>
      <c r="E392" s="50"/>
      <c r="F392" s="45"/>
    </row>
    <row r="393" spans="1:6" ht="12.75" x14ac:dyDescent="0.2">
      <c r="A393" s="50"/>
      <c r="C393" s="50"/>
      <c r="D393" s="50"/>
      <c r="E393" s="50"/>
      <c r="F393" s="45"/>
    </row>
    <row r="394" spans="1:6" ht="12.75" x14ac:dyDescent="0.2">
      <c r="A394" s="50"/>
      <c r="C394" s="50"/>
      <c r="D394" s="50"/>
      <c r="E394" s="50"/>
      <c r="F394" s="45"/>
    </row>
    <row r="395" spans="1:6" ht="12.75" x14ac:dyDescent="0.2">
      <c r="A395" s="50"/>
      <c r="C395" s="50"/>
      <c r="D395" s="50"/>
      <c r="E395" s="50"/>
      <c r="F395" s="45"/>
    </row>
    <row r="396" spans="1:6" ht="12.75" x14ac:dyDescent="0.2">
      <c r="A396" s="50"/>
      <c r="C396" s="50"/>
      <c r="D396" s="50"/>
      <c r="E396" s="50"/>
      <c r="F396" s="45"/>
    </row>
    <row r="397" spans="1:6" ht="12.75" x14ac:dyDescent="0.2">
      <c r="A397" s="50"/>
      <c r="C397" s="50"/>
      <c r="D397" s="50"/>
      <c r="E397" s="50"/>
      <c r="F397" s="45"/>
    </row>
    <row r="398" spans="1:6" ht="12.75" x14ac:dyDescent="0.2">
      <c r="A398" s="50"/>
      <c r="C398" s="50"/>
      <c r="D398" s="50"/>
      <c r="E398" s="50"/>
      <c r="F398" s="45"/>
    </row>
    <row r="399" spans="1:6" ht="12.75" x14ac:dyDescent="0.2">
      <c r="A399" s="50"/>
      <c r="C399" s="50"/>
      <c r="D399" s="50"/>
      <c r="E399" s="50"/>
      <c r="F399" s="45"/>
    </row>
    <row r="400" spans="1:6" ht="12.75" x14ac:dyDescent="0.2">
      <c r="A400" s="50"/>
      <c r="C400" s="50"/>
      <c r="D400" s="50"/>
      <c r="E400" s="50"/>
      <c r="F400" s="45"/>
    </row>
    <row r="401" spans="1:6" ht="12.75" x14ac:dyDescent="0.2">
      <c r="A401" s="50"/>
      <c r="C401" s="50"/>
      <c r="D401" s="50"/>
      <c r="E401" s="50"/>
      <c r="F401" s="45"/>
    </row>
    <row r="402" spans="1:6" ht="12.75" x14ac:dyDescent="0.2">
      <c r="A402" s="50"/>
      <c r="C402" s="50"/>
      <c r="D402" s="50"/>
      <c r="E402" s="50"/>
      <c r="F402" s="45"/>
    </row>
    <row r="403" spans="1:6" ht="12.75" x14ac:dyDescent="0.2">
      <c r="A403" s="50"/>
      <c r="C403" s="50"/>
      <c r="D403" s="50"/>
      <c r="E403" s="50"/>
      <c r="F403" s="45"/>
    </row>
    <row r="404" spans="1:6" ht="12.75" x14ac:dyDescent="0.2">
      <c r="A404" s="50"/>
      <c r="C404" s="50"/>
      <c r="D404" s="50"/>
      <c r="E404" s="50"/>
      <c r="F404" s="45"/>
    </row>
    <row r="405" spans="1:6" ht="12.75" x14ac:dyDescent="0.2">
      <c r="A405" s="50"/>
      <c r="C405" s="50"/>
      <c r="D405" s="50"/>
      <c r="E405" s="50"/>
      <c r="F405" s="45"/>
    </row>
    <row r="406" spans="1:6" ht="12.75" x14ac:dyDescent="0.2">
      <c r="A406" s="50"/>
      <c r="C406" s="50"/>
      <c r="D406" s="50"/>
      <c r="E406" s="50"/>
      <c r="F406" s="45"/>
    </row>
    <row r="407" spans="1:6" ht="12.75" x14ac:dyDescent="0.2">
      <c r="A407" s="50"/>
      <c r="C407" s="50"/>
      <c r="D407" s="50"/>
      <c r="E407" s="50"/>
      <c r="F407" s="45"/>
    </row>
    <row r="408" spans="1:6" ht="12.75" x14ac:dyDescent="0.2">
      <c r="A408" s="50"/>
      <c r="C408" s="50"/>
      <c r="D408" s="50"/>
      <c r="E408" s="50"/>
      <c r="F408" s="45"/>
    </row>
    <row r="409" spans="1:6" ht="12.75" x14ac:dyDescent="0.2">
      <c r="A409" s="50"/>
      <c r="C409" s="50"/>
      <c r="D409" s="50"/>
      <c r="E409" s="50"/>
      <c r="F409" s="45"/>
    </row>
    <row r="410" spans="1:6" ht="12.75" x14ac:dyDescent="0.2">
      <c r="A410" s="50"/>
      <c r="C410" s="50"/>
      <c r="D410" s="50"/>
      <c r="E410" s="50"/>
      <c r="F410" s="45"/>
    </row>
    <row r="411" spans="1:6" ht="12.75" x14ac:dyDescent="0.2">
      <c r="A411" s="50"/>
      <c r="C411" s="50"/>
      <c r="D411" s="50"/>
      <c r="E411" s="50"/>
      <c r="F411" s="45"/>
    </row>
    <row r="412" spans="1:6" ht="12.75" x14ac:dyDescent="0.2">
      <c r="A412" s="50"/>
      <c r="C412" s="50"/>
      <c r="D412" s="50"/>
      <c r="E412" s="50"/>
      <c r="F412" s="45"/>
    </row>
    <row r="413" spans="1:6" ht="12.75" x14ac:dyDescent="0.2">
      <c r="A413" s="50"/>
      <c r="C413" s="50"/>
      <c r="D413" s="50"/>
      <c r="E413" s="50"/>
      <c r="F413" s="45"/>
    </row>
    <row r="414" spans="1:6" ht="12.75" x14ac:dyDescent="0.2">
      <c r="A414" s="50"/>
      <c r="C414" s="50"/>
      <c r="D414" s="50"/>
      <c r="E414" s="50"/>
      <c r="F414" s="45"/>
    </row>
    <row r="415" spans="1:6" ht="12.75" x14ac:dyDescent="0.2">
      <c r="A415" s="50"/>
      <c r="C415" s="50"/>
      <c r="D415" s="50"/>
      <c r="E415" s="50"/>
      <c r="F415" s="45"/>
    </row>
    <row r="416" spans="1:6" ht="12.75" x14ac:dyDescent="0.2">
      <c r="A416" s="50"/>
      <c r="C416" s="50"/>
      <c r="D416" s="50"/>
      <c r="E416" s="50"/>
      <c r="F416" s="45"/>
    </row>
    <row r="417" spans="1:6" ht="12.75" x14ac:dyDescent="0.2">
      <c r="A417" s="50"/>
      <c r="C417" s="50"/>
      <c r="D417" s="50"/>
      <c r="E417" s="50"/>
      <c r="F417" s="45"/>
    </row>
    <row r="418" spans="1:6" ht="12.75" x14ac:dyDescent="0.2">
      <c r="A418" s="50"/>
      <c r="C418" s="50"/>
      <c r="D418" s="50"/>
      <c r="E418" s="50"/>
      <c r="F418" s="45"/>
    </row>
    <row r="419" spans="1:6" ht="12.75" x14ac:dyDescent="0.2">
      <c r="A419" s="50"/>
      <c r="C419" s="50"/>
      <c r="D419" s="50"/>
      <c r="E419" s="50"/>
      <c r="F419" s="45"/>
    </row>
    <row r="420" spans="1:6" ht="12.75" x14ac:dyDescent="0.2">
      <c r="A420" s="50"/>
      <c r="C420" s="50"/>
      <c r="D420" s="50"/>
      <c r="E420" s="50"/>
      <c r="F420" s="45"/>
    </row>
    <row r="421" spans="1:6" ht="12.75" x14ac:dyDescent="0.2">
      <c r="A421" s="50"/>
      <c r="C421" s="50"/>
      <c r="D421" s="50"/>
      <c r="E421" s="50"/>
      <c r="F421" s="45"/>
    </row>
    <row r="422" spans="1:6" ht="12.75" x14ac:dyDescent="0.2">
      <c r="A422" s="50"/>
      <c r="C422" s="50"/>
      <c r="D422" s="50"/>
      <c r="E422" s="50"/>
      <c r="F422" s="45"/>
    </row>
    <row r="423" spans="1:6" ht="12.75" x14ac:dyDescent="0.2">
      <c r="A423" s="50"/>
      <c r="C423" s="50"/>
      <c r="D423" s="50"/>
      <c r="E423" s="50"/>
      <c r="F423" s="45"/>
    </row>
    <row r="424" spans="1:6" ht="12.75" x14ac:dyDescent="0.2">
      <c r="A424" s="50"/>
      <c r="C424" s="50"/>
      <c r="D424" s="50"/>
      <c r="E424" s="50"/>
      <c r="F424" s="45"/>
    </row>
    <row r="425" spans="1:6" ht="12.75" x14ac:dyDescent="0.2">
      <c r="A425" s="50"/>
      <c r="C425" s="50"/>
      <c r="D425" s="50"/>
      <c r="E425" s="50"/>
      <c r="F425" s="45"/>
    </row>
    <row r="426" spans="1:6" ht="12.75" x14ac:dyDescent="0.2">
      <c r="A426" s="50"/>
      <c r="C426" s="50"/>
      <c r="D426" s="50"/>
      <c r="E426" s="50"/>
      <c r="F426" s="45"/>
    </row>
    <row r="427" spans="1:6" ht="12.75" x14ac:dyDescent="0.2">
      <c r="A427" s="50"/>
      <c r="C427" s="50"/>
      <c r="D427" s="50"/>
      <c r="E427" s="50"/>
      <c r="F427" s="45"/>
    </row>
    <row r="428" spans="1:6" ht="12.75" x14ac:dyDescent="0.2">
      <c r="A428" s="50"/>
      <c r="C428" s="50"/>
      <c r="D428" s="50"/>
      <c r="E428" s="50"/>
      <c r="F428" s="45"/>
    </row>
    <row r="429" spans="1:6" ht="12.75" x14ac:dyDescent="0.2">
      <c r="A429" s="50"/>
      <c r="C429" s="50"/>
      <c r="D429" s="50"/>
      <c r="E429" s="50"/>
      <c r="F429" s="45"/>
    </row>
    <row r="430" spans="1:6" ht="12.75" x14ac:dyDescent="0.2">
      <c r="A430" s="50"/>
      <c r="C430" s="50"/>
      <c r="D430" s="50"/>
      <c r="E430" s="50"/>
      <c r="F430" s="45"/>
    </row>
    <row r="431" spans="1:6" ht="12.75" x14ac:dyDescent="0.2">
      <c r="A431" s="50"/>
      <c r="C431" s="50"/>
      <c r="D431" s="50"/>
      <c r="E431" s="50"/>
      <c r="F431" s="45"/>
    </row>
    <row r="432" spans="1:6" ht="12.75" x14ac:dyDescent="0.2">
      <c r="A432" s="50"/>
      <c r="C432" s="50"/>
      <c r="D432" s="50"/>
      <c r="E432" s="50"/>
      <c r="F432" s="45"/>
    </row>
    <row r="433" spans="1:6" ht="12.75" x14ac:dyDescent="0.2">
      <c r="A433" s="50"/>
      <c r="C433" s="50"/>
      <c r="D433" s="50"/>
      <c r="E433" s="50"/>
      <c r="F433" s="45"/>
    </row>
    <row r="434" spans="1:6" ht="12.75" x14ac:dyDescent="0.2">
      <c r="A434" s="50"/>
      <c r="C434" s="50"/>
      <c r="D434" s="50"/>
      <c r="E434" s="50"/>
      <c r="F434" s="45"/>
    </row>
    <row r="435" spans="1:6" ht="12.75" x14ac:dyDescent="0.2">
      <c r="A435" s="50"/>
      <c r="C435" s="50"/>
      <c r="D435" s="50"/>
      <c r="E435" s="50"/>
      <c r="F435" s="45"/>
    </row>
    <row r="436" spans="1:6" ht="12.75" x14ac:dyDescent="0.2">
      <c r="A436" s="50"/>
      <c r="C436" s="50"/>
      <c r="D436" s="50"/>
      <c r="E436" s="50"/>
      <c r="F436" s="45"/>
    </row>
    <row r="437" spans="1:6" ht="12.75" x14ac:dyDescent="0.2">
      <c r="A437" s="50"/>
      <c r="C437" s="50"/>
      <c r="D437" s="50"/>
      <c r="E437" s="50"/>
      <c r="F437" s="45"/>
    </row>
    <row r="438" spans="1:6" ht="12.75" x14ac:dyDescent="0.2">
      <c r="A438" s="50"/>
      <c r="C438" s="50"/>
      <c r="D438" s="50"/>
      <c r="E438" s="50"/>
      <c r="F438" s="45"/>
    </row>
    <row r="439" spans="1:6" ht="12.75" x14ac:dyDescent="0.2">
      <c r="A439" s="50"/>
      <c r="C439" s="50"/>
      <c r="D439" s="50"/>
      <c r="E439" s="50"/>
      <c r="F439" s="45"/>
    </row>
    <row r="440" spans="1:6" ht="12.75" x14ac:dyDescent="0.2">
      <c r="A440" s="50"/>
      <c r="C440" s="50"/>
      <c r="D440" s="50"/>
      <c r="E440" s="50"/>
      <c r="F440" s="45"/>
    </row>
    <row r="441" spans="1:6" ht="12.75" x14ac:dyDescent="0.2">
      <c r="A441" s="50"/>
      <c r="C441" s="50"/>
      <c r="D441" s="50"/>
      <c r="E441" s="50"/>
      <c r="F441" s="45"/>
    </row>
    <row r="442" spans="1:6" ht="12.75" x14ac:dyDescent="0.2">
      <c r="A442" s="50"/>
      <c r="C442" s="50"/>
      <c r="D442" s="50"/>
      <c r="E442" s="50"/>
      <c r="F442" s="45"/>
    </row>
    <row r="443" spans="1:6" ht="12.75" x14ac:dyDescent="0.2">
      <c r="A443" s="50"/>
      <c r="C443" s="50"/>
      <c r="D443" s="50"/>
      <c r="E443" s="50"/>
      <c r="F443" s="45"/>
    </row>
    <row r="444" spans="1:6" ht="12.75" x14ac:dyDescent="0.2">
      <c r="A444" s="50"/>
      <c r="C444" s="50"/>
      <c r="D444" s="50"/>
      <c r="E444" s="50"/>
      <c r="F444" s="45"/>
    </row>
    <row r="445" spans="1:6" ht="12.75" x14ac:dyDescent="0.2">
      <c r="A445" s="50"/>
      <c r="C445" s="50"/>
      <c r="D445" s="50"/>
      <c r="E445" s="50"/>
      <c r="F445" s="45"/>
    </row>
    <row r="446" spans="1:6" ht="12.75" x14ac:dyDescent="0.2">
      <c r="A446" s="50"/>
      <c r="C446" s="50"/>
      <c r="D446" s="50"/>
      <c r="E446" s="50"/>
      <c r="F446" s="45"/>
    </row>
    <row r="447" spans="1:6" ht="12.75" x14ac:dyDescent="0.2">
      <c r="A447" s="50"/>
      <c r="C447" s="50"/>
      <c r="D447" s="50"/>
      <c r="E447" s="50"/>
      <c r="F447" s="45"/>
    </row>
    <row r="448" spans="1:6" ht="12.75" x14ac:dyDescent="0.2">
      <c r="A448" s="50"/>
      <c r="C448" s="50"/>
      <c r="D448" s="50"/>
      <c r="E448" s="50"/>
      <c r="F448" s="45"/>
    </row>
    <row r="449" spans="1:6" ht="12.75" x14ac:dyDescent="0.2">
      <c r="A449" s="50"/>
      <c r="C449" s="50"/>
      <c r="D449" s="50"/>
      <c r="E449" s="50"/>
      <c r="F449" s="45"/>
    </row>
    <row r="450" spans="1:6" ht="12.75" x14ac:dyDescent="0.2">
      <c r="A450" s="50"/>
      <c r="C450" s="50"/>
      <c r="D450" s="50"/>
      <c r="E450" s="50"/>
      <c r="F450" s="45"/>
    </row>
    <row r="451" spans="1:6" ht="12.75" x14ac:dyDescent="0.2">
      <c r="A451" s="50"/>
      <c r="C451" s="50"/>
      <c r="D451" s="50"/>
      <c r="E451" s="50"/>
      <c r="F451" s="45"/>
    </row>
    <row r="452" spans="1:6" ht="12.75" x14ac:dyDescent="0.2">
      <c r="A452" s="50"/>
      <c r="C452" s="50"/>
      <c r="D452" s="50"/>
      <c r="E452" s="50"/>
      <c r="F452" s="45"/>
    </row>
    <row r="453" spans="1:6" ht="12.75" x14ac:dyDescent="0.2">
      <c r="A453" s="50"/>
      <c r="C453" s="50"/>
      <c r="D453" s="50"/>
      <c r="E453" s="50"/>
      <c r="F453" s="45"/>
    </row>
    <row r="454" spans="1:6" ht="12.75" x14ac:dyDescent="0.2">
      <c r="A454" s="50"/>
      <c r="C454" s="50"/>
      <c r="D454" s="50"/>
      <c r="E454" s="50"/>
      <c r="F454" s="45"/>
    </row>
    <row r="455" spans="1:6" ht="12.75" x14ac:dyDescent="0.2">
      <c r="A455" s="50"/>
      <c r="C455" s="50"/>
      <c r="D455" s="50"/>
      <c r="E455" s="50"/>
      <c r="F455" s="45"/>
    </row>
    <row r="456" spans="1:6" ht="12.75" x14ac:dyDescent="0.2">
      <c r="A456" s="50"/>
      <c r="C456" s="50"/>
      <c r="D456" s="50"/>
      <c r="E456" s="50"/>
      <c r="F456" s="45"/>
    </row>
    <row r="457" spans="1:6" ht="12.75" x14ac:dyDescent="0.2">
      <c r="A457" s="50"/>
      <c r="C457" s="50"/>
      <c r="D457" s="50"/>
      <c r="E457" s="50"/>
      <c r="F457" s="45"/>
    </row>
    <row r="458" spans="1:6" ht="12.75" x14ac:dyDescent="0.2">
      <c r="A458" s="50"/>
      <c r="C458" s="50"/>
      <c r="D458" s="50"/>
      <c r="E458" s="50"/>
      <c r="F458" s="45"/>
    </row>
    <row r="459" spans="1:6" ht="12.75" x14ac:dyDescent="0.2">
      <c r="A459" s="50"/>
      <c r="C459" s="50"/>
      <c r="D459" s="50"/>
      <c r="E459" s="50"/>
      <c r="F459" s="45"/>
    </row>
    <row r="460" spans="1:6" ht="12.75" x14ac:dyDescent="0.2">
      <c r="A460" s="50"/>
      <c r="C460" s="50"/>
      <c r="D460" s="50"/>
      <c r="E460" s="50"/>
      <c r="F460" s="45"/>
    </row>
    <row r="461" spans="1:6" ht="12.75" x14ac:dyDescent="0.2">
      <c r="A461" s="50"/>
      <c r="C461" s="50"/>
      <c r="D461" s="50"/>
      <c r="E461" s="50"/>
      <c r="F461" s="45"/>
    </row>
    <row r="462" spans="1:6" ht="12.75" x14ac:dyDescent="0.2">
      <c r="A462" s="50"/>
      <c r="C462" s="50"/>
      <c r="D462" s="50"/>
      <c r="E462" s="50"/>
      <c r="F462" s="45"/>
    </row>
    <row r="463" spans="1:6" ht="12.75" x14ac:dyDescent="0.2">
      <c r="A463" s="50"/>
      <c r="C463" s="50"/>
      <c r="D463" s="50"/>
      <c r="E463" s="50"/>
      <c r="F463" s="45"/>
    </row>
    <row r="464" spans="1:6" ht="12.75" x14ac:dyDescent="0.2">
      <c r="A464" s="50"/>
      <c r="C464" s="50"/>
      <c r="D464" s="50"/>
      <c r="E464" s="50"/>
      <c r="F464" s="45"/>
    </row>
    <row r="465" spans="1:6" ht="12.75" x14ac:dyDescent="0.2">
      <c r="A465" s="50"/>
      <c r="C465" s="50"/>
      <c r="D465" s="50"/>
      <c r="E465" s="50"/>
      <c r="F465" s="45"/>
    </row>
    <row r="466" spans="1:6" ht="12.75" x14ac:dyDescent="0.2">
      <c r="A466" s="50"/>
      <c r="C466" s="50"/>
      <c r="D466" s="50"/>
      <c r="E466" s="50"/>
      <c r="F466" s="45"/>
    </row>
    <row r="467" spans="1:6" ht="12.75" x14ac:dyDescent="0.2">
      <c r="A467" s="50"/>
      <c r="C467" s="50"/>
      <c r="D467" s="50"/>
      <c r="E467" s="50"/>
      <c r="F467" s="45"/>
    </row>
    <row r="468" spans="1:6" ht="12.75" x14ac:dyDescent="0.2">
      <c r="A468" s="50"/>
      <c r="C468" s="50"/>
      <c r="D468" s="50"/>
      <c r="E468" s="50"/>
      <c r="F468" s="45"/>
    </row>
    <row r="469" spans="1:6" ht="12.75" x14ac:dyDescent="0.2">
      <c r="A469" s="50"/>
      <c r="C469" s="50"/>
      <c r="D469" s="50"/>
      <c r="E469" s="50"/>
      <c r="F469" s="45"/>
    </row>
    <row r="470" spans="1:6" ht="12.75" x14ac:dyDescent="0.2">
      <c r="A470" s="50"/>
      <c r="C470" s="50"/>
      <c r="D470" s="50"/>
      <c r="E470" s="50"/>
      <c r="F470" s="45"/>
    </row>
    <row r="471" spans="1:6" ht="12.75" x14ac:dyDescent="0.2">
      <c r="A471" s="50"/>
      <c r="C471" s="50"/>
      <c r="D471" s="50"/>
      <c r="E471" s="50"/>
      <c r="F471" s="45"/>
    </row>
    <row r="472" spans="1:6" ht="12.75" x14ac:dyDescent="0.2">
      <c r="A472" s="50"/>
      <c r="C472" s="50"/>
      <c r="D472" s="50"/>
      <c r="E472" s="50"/>
      <c r="F472" s="45"/>
    </row>
    <row r="473" spans="1:6" ht="12.75" x14ac:dyDescent="0.2">
      <c r="A473" s="50"/>
      <c r="C473" s="50"/>
      <c r="D473" s="50"/>
      <c r="E473" s="50"/>
      <c r="F473" s="45"/>
    </row>
    <row r="474" spans="1:6" ht="12.75" x14ac:dyDescent="0.2">
      <c r="A474" s="50"/>
      <c r="C474" s="50"/>
      <c r="D474" s="50"/>
      <c r="E474" s="50"/>
      <c r="F474" s="45"/>
    </row>
    <row r="475" spans="1:6" ht="12.75" x14ac:dyDescent="0.2">
      <c r="A475" s="50"/>
      <c r="C475" s="50"/>
      <c r="D475" s="50"/>
      <c r="E475" s="50"/>
      <c r="F475" s="45"/>
    </row>
    <row r="476" spans="1:6" ht="12.75" x14ac:dyDescent="0.2">
      <c r="A476" s="50"/>
      <c r="C476" s="50"/>
      <c r="D476" s="50"/>
      <c r="E476" s="50"/>
      <c r="F476" s="45"/>
    </row>
    <row r="477" spans="1:6" ht="12.75" x14ac:dyDescent="0.2">
      <c r="A477" s="50"/>
      <c r="C477" s="50"/>
      <c r="D477" s="50"/>
      <c r="E477" s="50"/>
      <c r="F477" s="45"/>
    </row>
    <row r="478" spans="1:6" ht="12.75" x14ac:dyDescent="0.2">
      <c r="A478" s="50"/>
      <c r="C478" s="50"/>
      <c r="D478" s="50"/>
      <c r="E478" s="50"/>
      <c r="F478" s="45"/>
    </row>
    <row r="479" spans="1:6" ht="12.75" x14ac:dyDescent="0.2">
      <c r="A479" s="50"/>
      <c r="C479" s="50"/>
      <c r="D479" s="50"/>
      <c r="E479" s="50"/>
      <c r="F479" s="45"/>
    </row>
    <row r="480" spans="1:6" ht="12.75" x14ac:dyDescent="0.2">
      <c r="A480" s="50"/>
      <c r="C480" s="50"/>
      <c r="D480" s="50"/>
      <c r="E480" s="50"/>
      <c r="F480" s="45"/>
    </row>
    <row r="481" spans="1:6" ht="12.75" x14ac:dyDescent="0.2">
      <c r="A481" s="50"/>
      <c r="C481" s="50"/>
      <c r="D481" s="50"/>
      <c r="E481" s="50"/>
      <c r="F481" s="45"/>
    </row>
    <row r="482" spans="1:6" ht="12.75" x14ac:dyDescent="0.2">
      <c r="A482" s="50"/>
      <c r="C482" s="50"/>
      <c r="D482" s="50"/>
      <c r="E482" s="50"/>
      <c r="F482" s="45"/>
    </row>
    <row r="483" spans="1:6" ht="12.75" x14ac:dyDescent="0.2">
      <c r="A483" s="50"/>
      <c r="C483" s="50"/>
      <c r="D483" s="50"/>
      <c r="E483" s="50"/>
      <c r="F483" s="45"/>
    </row>
    <row r="484" spans="1:6" ht="12.75" x14ac:dyDescent="0.2">
      <c r="A484" s="50"/>
      <c r="C484" s="50"/>
      <c r="D484" s="50"/>
      <c r="E484" s="50"/>
      <c r="F484" s="45"/>
    </row>
    <row r="485" spans="1:6" ht="12.75" x14ac:dyDescent="0.2">
      <c r="A485" s="50"/>
      <c r="C485" s="50"/>
      <c r="D485" s="50"/>
      <c r="E485" s="50"/>
      <c r="F485" s="45"/>
    </row>
    <row r="486" spans="1:6" ht="12.75" x14ac:dyDescent="0.2">
      <c r="A486" s="50"/>
      <c r="C486" s="50"/>
      <c r="D486" s="50"/>
      <c r="E486" s="50"/>
      <c r="F486" s="45"/>
    </row>
    <row r="487" spans="1:6" ht="12.75" x14ac:dyDescent="0.2">
      <c r="A487" s="50"/>
      <c r="C487" s="50"/>
      <c r="D487" s="50"/>
      <c r="E487" s="50"/>
      <c r="F487" s="45"/>
    </row>
    <row r="488" spans="1:6" ht="12.75" x14ac:dyDescent="0.2">
      <c r="A488" s="50"/>
      <c r="C488" s="50"/>
      <c r="D488" s="50"/>
      <c r="E488" s="50"/>
      <c r="F488" s="45"/>
    </row>
    <row r="489" spans="1:6" ht="12.75" x14ac:dyDescent="0.2">
      <c r="A489" s="50"/>
      <c r="C489" s="50"/>
      <c r="D489" s="50"/>
      <c r="E489" s="50"/>
      <c r="F489" s="45"/>
    </row>
    <row r="490" spans="1:6" ht="12.75" x14ac:dyDescent="0.2">
      <c r="A490" s="50"/>
      <c r="C490" s="50"/>
      <c r="D490" s="50"/>
      <c r="E490" s="50"/>
      <c r="F490" s="45"/>
    </row>
    <row r="491" spans="1:6" ht="12.75" x14ac:dyDescent="0.2">
      <c r="A491" s="50"/>
      <c r="C491" s="50"/>
      <c r="D491" s="50"/>
      <c r="E491" s="50"/>
      <c r="F491" s="45"/>
    </row>
    <row r="492" spans="1:6" ht="12.75" x14ac:dyDescent="0.2">
      <c r="A492" s="50"/>
      <c r="C492" s="50"/>
      <c r="D492" s="50"/>
      <c r="E492" s="50"/>
      <c r="F492" s="45"/>
    </row>
    <row r="493" spans="1:6" ht="12.75" x14ac:dyDescent="0.2">
      <c r="A493" s="50"/>
      <c r="C493" s="50"/>
      <c r="D493" s="50"/>
      <c r="E493" s="50"/>
      <c r="F493" s="45"/>
    </row>
    <row r="494" spans="1:6" ht="12.75" x14ac:dyDescent="0.2">
      <c r="A494" s="50"/>
      <c r="C494" s="50"/>
      <c r="D494" s="50"/>
      <c r="E494" s="50"/>
      <c r="F494" s="45"/>
    </row>
    <row r="495" spans="1:6" ht="12.75" x14ac:dyDescent="0.2">
      <c r="A495" s="50"/>
      <c r="C495" s="50"/>
      <c r="D495" s="50"/>
      <c r="E495" s="50"/>
      <c r="F495" s="45"/>
    </row>
    <row r="496" spans="1:6" ht="12.75" x14ac:dyDescent="0.2">
      <c r="A496" s="50"/>
      <c r="C496" s="50"/>
      <c r="D496" s="50"/>
      <c r="E496" s="50"/>
      <c r="F496" s="45"/>
    </row>
    <row r="497" spans="1:6" ht="12.75" x14ac:dyDescent="0.2">
      <c r="A497" s="50"/>
      <c r="C497" s="50"/>
      <c r="D497" s="50"/>
      <c r="E497" s="50"/>
      <c r="F497" s="45"/>
    </row>
    <row r="498" spans="1:6" ht="12.75" x14ac:dyDescent="0.2">
      <c r="A498" s="50"/>
      <c r="C498" s="50"/>
      <c r="D498" s="50"/>
      <c r="E498" s="50"/>
      <c r="F498" s="45"/>
    </row>
    <row r="499" spans="1:6" ht="12.75" x14ac:dyDescent="0.2">
      <c r="A499" s="50"/>
      <c r="C499" s="50"/>
      <c r="D499" s="50"/>
      <c r="E499" s="50"/>
      <c r="F499" s="45"/>
    </row>
    <row r="500" spans="1:6" ht="12.75" x14ac:dyDescent="0.2">
      <c r="A500" s="50"/>
      <c r="C500" s="50"/>
      <c r="D500" s="50"/>
      <c r="E500" s="50"/>
      <c r="F500" s="45"/>
    </row>
    <row r="501" spans="1:6" ht="12.75" x14ac:dyDescent="0.2">
      <c r="A501" s="50"/>
      <c r="C501" s="50"/>
      <c r="D501" s="50"/>
      <c r="E501" s="50"/>
      <c r="F501" s="45"/>
    </row>
    <row r="502" spans="1:6" ht="12.75" x14ac:dyDescent="0.2">
      <c r="A502" s="50"/>
      <c r="C502" s="50"/>
      <c r="D502" s="50"/>
      <c r="E502" s="50"/>
      <c r="F502" s="45"/>
    </row>
    <row r="503" spans="1:6" ht="12.75" x14ac:dyDescent="0.2">
      <c r="A503" s="50"/>
      <c r="C503" s="50"/>
      <c r="D503" s="50"/>
      <c r="E503" s="50"/>
      <c r="F503" s="45"/>
    </row>
    <row r="504" spans="1:6" ht="12.75" x14ac:dyDescent="0.2">
      <c r="A504" s="50"/>
      <c r="C504" s="50"/>
      <c r="D504" s="50"/>
      <c r="E504" s="50"/>
      <c r="F504" s="45"/>
    </row>
    <row r="505" spans="1:6" ht="12.75" x14ac:dyDescent="0.2">
      <c r="A505" s="50"/>
      <c r="C505" s="50"/>
      <c r="D505" s="50"/>
      <c r="E505" s="50"/>
      <c r="F505" s="45"/>
    </row>
    <row r="506" spans="1:6" ht="12.75" x14ac:dyDescent="0.2">
      <c r="A506" s="50"/>
      <c r="C506" s="50"/>
      <c r="D506" s="50"/>
      <c r="E506" s="50"/>
      <c r="F506" s="45"/>
    </row>
    <row r="507" spans="1:6" ht="12.75" x14ac:dyDescent="0.2">
      <c r="A507" s="50"/>
      <c r="C507" s="50"/>
      <c r="D507" s="50"/>
      <c r="E507" s="50"/>
      <c r="F507" s="45"/>
    </row>
    <row r="508" spans="1:6" ht="12.75" x14ac:dyDescent="0.2">
      <c r="A508" s="50"/>
      <c r="C508" s="50"/>
      <c r="D508" s="50"/>
      <c r="E508" s="50"/>
      <c r="F508" s="45"/>
    </row>
    <row r="509" spans="1:6" ht="12.75" x14ac:dyDescent="0.2">
      <c r="A509" s="50"/>
      <c r="C509" s="50"/>
      <c r="D509" s="50"/>
      <c r="E509" s="50"/>
      <c r="F509" s="45"/>
    </row>
    <row r="510" spans="1:6" ht="12.75" x14ac:dyDescent="0.2">
      <c r="A510" s="50"/>
      <c r="C510" s="50"/>
      <c r="D510" s="50"/>
      <c r="E510" s="50"/>
      <c r="F510" s="45"/>
    </row>
    <row r="511" spans="1:6" ht="12.75" x14ac:dyDescent="0.2">
      <c r="A511" s="50"/>
      <c r="C511" s="50"/>
      <c r="D511" s="50"/>
      <c r="E511" s="50"/>
      <c r="F511" s="45"/>
    </row>
    <row r="512" spans="1:6" ht="12.75" x14ac:dyDescent="0.2">
      <c r="A512" s="50"/>
      <c r="C512" s="50"/>
      <c r="D512" s="50"/>
      <c r="E512" s="50"/>
      <c r="F512" s="45"/>
    </row>
    <row r="513" spans="1:6" ht="12.75" x14ac:dyDescent="0.2">
      <c r="A513" s="50"/>
      <c r="C513" s="50"/>
      <c r="D513" s="50"/>
      <c r="E513" s="50"/>
      <c r="F513" s="45"/>
    </row>
    <row r="514" spans="1:6" ht="12.75" x14ac:dyDescent="0.2">
      <c r="A514" s="50"/>
      <c r="C514" s="50"/>
      <c r="D514" s="50"/>
      <c r="E514" s="50"/>
      <c r="F514" s="45"/>
    </row>
    <row r="515" spans="1:6" ht="12.75" x14ac:dyDescent="0.2">
      <c r="A515" s="50"/>
      <c r="C515" s="50"/>
      <c r="D515" s="50"/>
      <c r="E515" s="50"/>
      <c r="F515" s="45"/>
    </row>
    <row r="516" spans="1:6" ht="12.75" x14ac:dyDescent="0.2">
      <c r="A516" s="50"/>
      <c r="C516" s="50"/>
      <c r="D516" s="50"/>
      <c r="E516" s="50"/>
      <c r="F516" s="45"/>
    </row>
    <row r="517" spans="1:6" ht="12.75" x14ac:dyDescent="0.2">
      <c r="A517" s="50"/>
      <c r="C517" s="50"/>
      <c r="D517" s="50"/>
      <c r="E517" s="50"/>
      <c r="F517" s="45"/>
    </row>
    <row r="518" spans="1:6" ht="12.75" x14ac:dyDescent="0.2">
      <c r="A518" s="50"/>
      <c r="C518" s="50"/>
      <c r="D518" s="50"/>
      <c r="E518" s="50"/>
      <c r="F518" s="45"/>
    </row>
    <row r="519" spans="1:6" ht="12.75" x14ac:dyDescent="0.2">
      <c r="A519" s="50"/>
      <c r="C519" s="50"/>
      <c r="D519" s="50"/>
      <c r="E519" s="50"/>
      <c r="F519" s="45"/>
    </row>
    <row r="520" spans="1:6" ht="12.75" x14ac:dyDescent="0.2">
      <c r="A520" s="50"/>
      <c r="C520" s="50"/>
      <c r="D520" s="50"/>
      <c r="E520" s="50"/>
      <c r="F520" s="45"/>
    </row>
    <row r="521" spans="1:6" ht="12.75" x14ac:dyDescent="0.2">
      <c r="A521" s="50"/>
      <c r="C521" s="50"/>
      <c r="D521" s="50"/>
      <c r="E521" s="50"/>
      <c r="F521" s="45"/>
    </row>
    <row r="522" spans="1:6" ht="12.75" x14ac:dyDescent="0.2">
      <c r="A522" s="50"/>
      <c r="C522" s="50"/>
      <c r="D522" s="50"/>
      <c r="E522" s="50"/>
      <c r="F522" s="45"/>
    </row>
    <row r="523" spans="1:6" ht="12.75" x14ac:dyDescent="0.2">
      <c r="A523" s="50"/>
      <c r="C523" s="50"/>
      <c r="D523" s="50"/>
      <c r="E523" s="50"/>
      <c r="F523" s="45"/>
    </row>
    <row r="524" spans="1:6" ht="12.75" x14ac:dyDescent="0.2">
      <c r="A524" s="50"/>
      <c r="C524" s="50"/>
      <c r="D524" s="50"/>
      <c r="E524" s="50"/>
      <c r="F524" s="45"/>
    </row>
    <row r="525" spans="1:6" ht="12.75" x14ac:dyDescent="0.2">
      <c r="A525" s="50"/>
      <c r="C525" s="50"/>
      <c r="D525" s="50"/>
      <c r="E525" s="50"/>
      <c r="F525" s="45"/>
    </row>
    <row r="526" spans="1:6" ht="12.75" x14ac:dyDescent="0.2">
      <c r="A526" s="50"/>
      <c r="C526" s="50"/>
      <c r="D526" s="50"/>
      <c r="E526" s="50"/>
      <c r="F526" s="45"/>
    </row>
    <row r="527" spans="1:6" ht="12.75" x14ac:dyDescent="0.2">
      <c r="A527" s="50"/>
      <c r="C527" s="50"/>
      <c r="D527" s="50"/>
      <c r="E527" s="50"/>
      <c r="F527" s="45"/>
    </row>
    <row r="528" spans="1:6" ht="12.75" x14ac:dyDescent="0.2">
      <c r="A528" s="50"/>
      <c r="C528" s="50"/>
      <c r="D528" s="50"/>
      <c r="E528" s="50"/>
      <c r="F528" s="45"/>
    </row>
    <row r="529" spans="1:6" ht="12.75" x14ac:dyDescent="0.2">
      <c r="A529" s="50"/>
      <c r="C529" s="50"/>
      <c r="D529" s="50"/>
      <c r="E529" s="50"/>
      <c r="F529" s="45"/>
    </row>
    <row r="530" spans="1:6" ht="12.75" x14ac:dyDescent="0.2">
      <c r="A530" s="50"/>
      <c r="C530" s="50"/>
      <c r="D530" s="50"/>
      <c r="E530" s="50"/>
      <c r="F530" s="45"/>
    </row>
    <row r="531" spans="1:6" ht="12.75" x14ac:dyDescent="0.2">
      <c r="A531" s="50"/>
      <c r="C531" s="50"/>
      <c r="D531" s="50"/>
      <c r="E531" s="50"/>
      <c r="F531" s="45"/>
    </row>
    <row r="532" spans="1:6" ht="12.75" x14ac:dyDescent="0.2">
      <c r="A532" s="50"/>
      <c r="C532" s="50"/>
      <c r="D532" s="50"/>
      <c r="E532" s="50"/>
      <c r="F532" s="45"/>
    </row>
    <row r="533" spans="1:6" ht="12.75" x14ac:dyDescent="0.2">
      <c r="A533" s="50"/>
      <c r="C533" s="50"/>
      <c r="D533" s="50"/>
      <c r="E533" s="50"/>
      <c r="F533" s="45"/>
    </row>
    <row r="534" spans="1:6" ht="12.75" x14ac:dyDescent="0.2">
      <c r="A534" s="50"/>
      <c r="C534" s="50"/>
      <c r="D534" s="50"/>
      <c r="E534" s="50"/>
      <c r="F534" s="45"/>
    </row>
    <row r="535" spans="1:6" ht="12.75" x14ac:dyDescent="0.2">
      <c r="A535" s="50"/>
      <c r="C535" s="50"/>
      <c r="D535" s="50"/>
      <c r="E535" s="50"/>
      <c r="F535" s="45"/>
    </row>
    <row r="536" spans="1:6" ht="12.75" x14ac:dyDescent="0.2">
      <c r="A536" s="50"/>
      <c r="C536" s="50"/>
      <c r="D536" s="50"/>
      <c r="E536" s="50"/>
      <c r="F536" s="45"/>
    </row>
    <row r="537" spans="1:6" ht="12.75" x14ac:dyDescent="0.2">
      <c r="A537" s="50"/>
      <c r="C537" s="50"/>
      <c r="D537" s="50"/>
      <c r="E537" s="50"/>
      <c r="F537" s="45"/>
    </row>
    <row r="538" spans="1:6" ht="12.75" x14ac:dyDescent="0.2">
      <c r="A538" s="50"/>
      <c r="C538" s="50"/>
      <c r="D538" s="50"/>
      <c r="E538" s="50"/>
      <c r="F538" s="45"/>
    </row>
    <row r="539" spans="1:6" ht="12.75" x14ac:dyDescent="0.2">
      <c r="A539" s="50"/>
      <c r="C539" s="50"/>
      <c r="D539" s="50"/>
      <c r="E539" s="50"/>
      <c r="F539" s="45"/>
    </row>
    <row r="540" spans="1:6" ht="12.75" x14ac:dyDescent="0.2">
      <c r="A540" s="50"/>
      <c r="C540" s="50"/>
      <c r="D540" s="50"/>
      <c r="E540" s="50"/>
      <c r="F540" s="45"/>
    </row>
    <row r="541" spans="1:6" ht="12.75" x14ac:dyDescent="0.2">
      <c r="A541" s="50"/>
      <c r="C541" s="50"/>
      <c r="D541" s="50"/>
      <c r="E541" s="50"/>
      <c r="F541" s="45"/>
    </row>
    <row r="542" spans="1:6" ht="12.75" x14ac:dyDescent="0.2">
      <c r="A542" s="50"/>
      <c r="C542" s="50"/>
      <c r="D542" s="50"/>
      <c r="E542" s="50"/>
      <c r="F542" s="45"/>
    </row>
    <row r="543" spans="1:6" ht="12.75" x14ac:dyDescent="0.2">
      <c r="A543" s="50"/>
      <c r="C543" s="50"/>
      <c r="D543" s="50"/>
      <c r="E543" s="50"/>
      <c r="F543" s="45"/>
    </row>
    <row r="544" spans="1:6" ht="12.75" x14ac:dyDescent="0.2">
      <c r="A544" s="50"/>
      <c r="C544" s="50"/>
      <c r="D544" s="50"/>
      <c r="E544" s="50"/>
      <c r="F544" s="45"/>
    </row>
    <row r="545" spans="1:6" ht="12.75" x14ac:dyDescent="0.2">
      <c r="A545" s="50"/>
      <c r="C545" s="50"/>
      <c r="D545" s="50"/>
      <c r="E545" s="50"/>
      <c r="F545" s="45"/>
    </row>
    <row r="546" spans="1:6" ht="12.75" x14ac:dyDescent="0.2">
      <c r="A546" s="50"/>
      <c r="C546" s="50"/>
      <c r="D546" s="50"/>
      <c r="E546" s="50"/>
      <c r="F546" s="45"/>
    </row>
    <row r="547" spans="1:6" ht="12.75" x14ac:dyDescent="0.2">
      <c r="A547" s="50"/>
      <c r="C547" s="50"/>
      <c r="D547" s="50"/>
      <c r="E547" s="50"/>
      <c r="F547" s="45"/>
    </row>
    <row r="548" spans="1:6" ht="12.75" x14ac:dyDescent="0.2">
      <c r="A548" s="50"/>
      <c r="C548" s="50"/>
      <c r="D548" s="50"/>
      <c r="E548" s="50"/>
      <c r="F548" s="45"/>
    </row>
    <row r="549" spans="1:6" ht="12.75" x14ac:dyDescent="0.2">
      <c r="A549" s="50"/>
      <c r="C549" s="50"/>
      <c r="D549" s="50"/>
      <c r="E549" s="50"/>
      <c r="F549" s="45"/>
    </row>
    <row r="550" spans="1:6" ht="12.75" x14ac:dyDescent="0.2">
      <c r="A550" s="50"/>
      <c r="C550" s="50"/>
      <c r="D550" s="50"/>
      <c r="E550" s="50"/>
      <c r="F550" s="45"/>
    </row>
    <row r="551" spans="1:6" ht="12.75" x14ac:dyDescent="0.2">
      <c r="A551" s="50"/>
      <c r="C551" s="50"/>
      <c r="D551" s="50"/>
      <c r="E551" s="50"/>
      <c r="F551" s="45"/>
    </row>
    <row r="552" spans="1:6" ht="12.75" x14ac:dyDescent="0.2">
      <c r="A552" s="50"/>
      <c r="C552" s="50"/>
      <c r="D552" s="50"/>
      <c r="E552" s="50"/>
      <c r="F552" s="45"/>
    </row>
    <row r="553" spans="1:6" ht="12.75" x14ac:dyDescent="0.2">
      <c r="A553" s="50"/>
      <c r="C553" s="50"/>
      <c r="D553" s="50"/>
      <c r="E553" s="50"/>
      <c r="F553" s="45"/>
    </row>
    <row r="554" spans="1:6" ht="12.75" x14ac:dyDescent="0.2">
      <c r="A554" s="50"/>
      <c r="C554" s="50"/>
      <c r="D554" s="50"/>
      <c r="E554" s="50"/>
      <c r="F554" s="45"/>
    </row>
    <row r="555" spans="1:6" ht="12.75" x14ac:dyDescent="0.2">
      <c r="A555" s="50"/>
      <c r="C555" s="50"/>
      <c r="D555" s="50"/>
      <c r="E555" s="50"/>
      <c r="F555" s="45"/>
    </row>
    <row r="556" spans="1:6" ht="12.75" x14ac:dyDescent="0.2">
      <c r="A556" s="50"/>
      <c r="C556" s="50"/>
      <c r="D556" s="50"/>
      <c r="E556" s="50"/>
      <c r="F556" s="45"/>
    </row>
    <row r="557" spans="1:6" ht="12.75" x14ac:dyDescent="0.2">
      <c r="A557" s="50"/>
      <c r="C557" s="50"/>
      <c r="D557" s="50"/>
      <c r="E557" s="50"/>
      <c r="F557" s="45"/>
    </row>
    <row r="558" spans="1:6" ht="12.75" x14ac:dyDescent="0.2">
      <c r="A558" s="50"/>
      <c r="C558" s="50"/>
      <c r="D558" s="50"/>
      <c r="E558" s="50"/>
      <c r="F558" s="45"/>
    </row>
    <row r="559" spans="1:6" ht="12.75" x14ac:dyDescent="0.2">
      <c r="A559" s="50"/>
      <c r="C559" s="50"/>
      <c r="D559" s="50"/>
      <c r="E559" s="50"/>
      <c r="F559" s="45"/>
    </row>
    <row r="560" spans="1:6" ht="12.75" x14ac:dyDescent="0.2">
      <c r="A560" s="50"/>
      <c r="C560" s="50"/>
      <c r="D560" s="50"/>
      <c r="E560" s="50"/>
      <c r="F560" s="45"/>
    </row>
    <row r="561" spans="1:6" ht="12.75" x14ac:dyDescent="0.2">
      <c r="A561" s="50"/>
      <c r="C561" s="50"/>
      <c r="D561" s="50"/>
      <c r="E561" s="50"/>
      <c r="F561" s="45"/>
    </row>
    <row r="562" spans="1:6" ht="12.75" x14ac:dyDescent="0.2">
      <c r="A562" s="50"/>
      <c r="C562" s="50"/>
      <c r="D562" s="50"/>
      <c r="E562" s="50"/>
      <c r="F562" s="45"/>
    </row>
    <row r="563" spans="1:6" ht="12.75" x14ac:dyDescent="0.2">
      <c r="A563" s="50"/>
      <c r="C563" s="50"/>
      <c r="D563" s="50"/>
      <c r="E563" s="50"/>
      <c r="F563" s="45"/>
    </row>
    <row r="564" spans="1:6" ht="12.75" x14ac:dyDescent="0.2">
      <c r="A564" s="50"/>
      <c r="C564" s="50"/>
      <c r="D564" s="50"/>
      <c r="E564" s="50"/>
      <c r="F564" s="45"/>
    </row>
    <row r="565" spans="1:6" ht="12.75" x14ac:dyDescent="0.2">
      <c r="A565" s="50"/>
      <c r="C565" s="50"/>
      <c r="D565" s="50"/>
      <c r="E565" s="50"/>
      <c r="F565" s="45"/>
    </row>
    <row r="566" spans="1:6" ht="12.75" x14ac:dyDescent="0.2">
      <c r="A566" s="50"/>
      <c r="C566" s="50"/>
      <c r="D566" s="50"/>
      <c r="E566" s="50"/>
      <c r="F566" s="45"/>
    </row>
    <row r="567" spans="1:6" ht="12.75" x14ac:dyDescent="0.2">
      <c r="A567" s="50"/>
      <c r="C567" s="50"/>
      <c r="D567" s="50"/>
      <c r="E567" s="50"/>
      <c r="F567" s="45"/>
    </row>
    <row r="568" spans="1:6" ht="12.75" x14ac:dyDescent="0.2">
      <c r="A568" s="50"/>
      <c r="C568" s="50"/>
      <c r="D568" s="50"/>
      <c r="E568" s="50"/>
      <c r="F568" s="45"/>
    </row>
    <row r="569" spans="1:6" ht="12.75" x14ac:dyDescent="0.2">
      <c r="A569" s="50"/>
      <c r="C569" s="50"/>
      <c r="D569" s="50"/>
      <c r="E569" s="50"/>
      <c r="F569" s="45"/>
    </row>
    <row r="570" spans="1:6" ht="12.75" x14ac:dyDescent="0.2">
      <c r="A570" s="50"/>
      <c r="C570" s="50"/>
      <c r="D570" s="50"/>
      <c r="E570" s="50"/>
      <c r="F570" s="45"/>
    </row>
    <row r="571" spans="1:6" ht="12.75" x14ac:dyDescent="0.2">
      <c r="A571" s="50"/>
      <c r="C571" s="50"/>
      <c r="D571" s="50"/>
      <c r="E571" s="50"/>
      <c r="F571" s="45"/>
    </row>
    <row r="572" spans="1:6" ht="12.75" x14ac:dyDescent="0.2">
      <c r="A572" s="50"/>
      <c r="C572" s="50"/>
      <c r="D572" s="50"/>
      <c r="E572" s="50"/>
      <c r="F572" s="45"/>
    </row>
    <row r="573" spans="1:6" ht="12.75" x14ac:dyDescent="0.2">
      <c r="A573" s="50"/>
      <c r="C573" s="50"/>
      <c r="D573" s="50"/>
      <c r="E573" s="50"/>
      <c r="F573" s="45"/>
    </row>
    <row r="574" spans="1:6" ht="12.75" x14ac:dyDescent="0.2">
      <c r="A574" s="50"/>
      <c r="C574" s="50"/>
      <c r="D574" s="50"/>
      <c r="E574" s="50"/>
      <c r="F574" s="45"/>
    </row>
    <row r="575" spans="1:6" ht="12.75" x14ac:dyDescent="0.2">
      <c r="A575" s="50"/>
      <c r="C575" s="50"/>
      <c r="D575" s="50"/>
      <c r="E575" s="50"/>
      <c r="F575" s="45"/>
    </row>
    <row r="576" spans="1:6" ht="12.75" x14ac:dyDescent="0.2">
      <c r="A576" s="50"/>
      <c r="C576" s="50"/>
      <c r="D576" s="50"/>
      <c r="E576" s="50"/>
      <c r="F576" s="45"/>
    </row>
    <row r="577" spans="1:6" ht="12.75" x14ac:dyDescent="0.2">
      <c r="A577" s="50"/>
      <c r="C577" s="50"/>
      <c r="D577" s="50"/>
      <c r="E577" s="50"/>
      <c r="F577" s="45"/>
    </row>
    <row r="578" spans="1:6" ht="12.75" x14ac:dyDescent="0.2">
      <c r="A578" s="50"/>
      <c r="C578" s="50"/>
      <c r="D578" s="50"/>
      <c r="E578" s="50"/>
      <c r="F578" s="45"/>
    </row>
    <row r="579" spans="1:6" ht="12.75" x14ac:dyDescent="0.2">
      <c r="A579" s="50"/>
      <c r="C579" s="50"/>
      <c r="D579" s="50"/>
      <c r="E579" s="50"/>
      <c r="F579" s="45"/>
    </row>
    <row r="580" spans="1:6" ht="12.75" x14ac:dyDescent="0.2">
      <c r="A580" s="50"/>
      <c r="C580" s="50"/>
      <c r="D580" s="50"/>
      <c r="E580" s="50"/>
      <c r="F580" s="45"/>
    </row>
    <row r="581" spans="1:6" ht="12.75" x14ac:dyDescent="0.2">
      <c r="A581" s="50"/>
      <c r="C581" s="50"/>
      <c r="D581" s="50"/>
      <c r="E581" s="50"/>
      <c r="F581" s="45"/>
    </row>
    <row r="582" spans="1:6" ht="12.75" x14ac:dyDescent="0.2">
      <c r="A582" s="50"/>
      <c r="C582" s="50"/>
      <c r="D582" s="50"/>
      <c r="E582" s="50"/>
      <c r="F582" s="45"/>
    </row>
    <row r="583" spans="1:6" ht="12.75" x14ac:dyDescent="0.2">
      <c r="A583" s="50"/>
      <c r="C583" s="50"/>
      <c r="D583" s="50"/>
      <c r="E583" s="50"/>
      <c r="F583" s="45"/>
    </row>
    <row r="584" spans="1:6" ht="12.75" x14ac:dyDescent="0.2">
      <c r="A584" s="50"/>
      <c r="C584" s="50"/>
      <c r="D584" s="50"/>
      <c r="E584" s="50"/>
      <c r="F584" s="45"/>
    </row>
    <row r="585" spans="1:6" ht="12.75" x14ac:dyDescent="0.2">
      <c r="A585" s="50"/>
      <c r="C585" s="50"/>
      <c r="D585" s="50"/>
      <c r="E585" s="50"/>
      <c r="F585" s="45"/>
    </row>
    <row r="586" spans="1:6" ht="12.75" x14ac:dyDescent="0.2">
      <c r="A586" s="50"/>
      <c r="C586" s="50"/>
      <c r="D586" s="50"/>
      <c r="E586" s="50"/>
      <c r="F586" s="45"/>
    </row>
    <row r="587" spans="1:6" ht="12.75" x14ac:dyDescent="0.2">
      <c r="A587" s="50"/>
      <c r="C587" s="50"/>
      <c r="D587" s="50"/>
      <c r="E587" s="50"/>
      <c r="F587" s="45"/>
    </row>
    <row r="588" spans="1:6" ht="12.75" x14ac:dyDescent="0.2">
      <c r="A588" s="50"/>
      <c r="C588" s="50"/>
      <c r="D588" s="50"/>
      <c r="E588" s="50"/>
      <c r="F588" s="45"/>
    </row>
    <row r="589" spans="1:6" ht="12.75" x14ac:dyDescent="0.2">
      <c r="A589" s="50"/>
      <c r="C589" s="50"/>
      <c r="D589" s="50"/>
      <c r="E589" s="50"/>
      <c r="F589" s="45"/>
    </row>
    <row r="590" spans="1:6" ht="12.75" x14ac:dyDescent="0.2">
      <c r="A590" s="50"/>
      <c r="C590" s="50"/>
      <c r="D590" s="50"/>
      <c r="E590" s="50"/>
      <c r="F590" s="45"/>
    </row>
    <row r="591" spans="1:6" ht="12.75" x14ac:dyDescent="0.2">
      <c r="A591" s="50"/>
      <c r="C591" s="50"/>
      <c r="D591" s="50"/>
      <c r="E591" s="50"/>
      <c r="F591" s="45"/>
    </row>
    <row r="592" spans="1:6" ht="12.75" x14ac:dyDescent="0.2">
      <c r="A592" s="50"/>
      <c r="C592" s="50"/>
      <c r="D592" s="50"/>
      <c r="E592" s="50"/>
      <c r="F592" s="45"/>
    </row>
    <row r="593" spans="1:6" ht="12.75" x14ac:dyDescent="0.2">
      <c r="A593" s="50"/>
      <c r="C593" s="50"/>
      <c r="D593" s="50"/>
      <c r="E593" s="50"/>
      <c r="F593" s="45"/>
    </row>
    <row r="594" spans="1:6" ht="12.75" x14ac:dyDescent="0.2">
      <c r="A594" s="50"/>
      <c r="C594" s="50"/>
      <c r="D594" s="50"/>
      <c r="E594" s="50"/>
      <c r="F594" s="45"/>
    </row>
    <row r="595" spans="1:6" ht="12.75" x14ac:dyDescent="0.2">
      <c r="A595" s="50"/>
      <c r="C595" s="50"/>
      <c r="D595" s="50"/>
      <c r="E595" s="50"/>
      <c r="F595" s="45"/>
    </row>
    <row r="596" spans="1:6" ht="12.75" x14ac:dyDescent="0.2">
      <c r="A596" s="50"/>
      <c r="C596" s="50"/>
      <c r="D596" s="50"/>
      <c r="E596" s="50"/>
      <c r="F596" s="45"/>
    </row>
    <row r="597" spans="1:6" ht="12.75" x14ac:dyDescent="0.2">
      <c r="A597" s="50"/>
      <c r="C597" s="50"/>
      <c r="D597" s="50"/>
      <c r="E597" s="50"/>
      <c r="F597" s="45"/>
    </row>
    <row r="598" spans="1:6" ht="12.75" x14ac:dyDescent="0.2">
      <c r="A598" s="50"/>
      <c r="C598" s="50"/>
      <c r="D598" s="50"/>
      <c r="E598" s="50"/>
      <c r="F598" s="45"/>
    </row>
    <row r="599" spans="1:6" ht="12.75" x14ac:dyDescent="0.2">
      <c r="A599" s="50"/>
      <c r="C599" s="50"/>
      <c r="D599" s="50"/>
      <c r="E599" s="50"/>
      <c r="F599" s="45"/>
    </row>
    <row r="600" spans="1:6" ht="12.75" x14ac:dyDescent="0.2">
      <c r="A600" s="50"/>
      <c r="C600" s="50"/>
      <c r="D600" s="50"/>
      <c r="E600" s="50"/>
      <c r="F600" s="45"/>
    </row>
    <row r="601" spans="1:6" ht="12.75" x14ac:dyDescent="0.2">
      <c r="A601" s="50"/>
      <c r="C601" s="50"/>
      <c r="D601" s="50"/>
      <c r="E601" s="50"/>
      <c r="F601" s="45"/>
    </row>
    <row r="602" spans="1:6" ht="12.75" x14ac:dyDescent="0.2">
      <c r="A602" s="50"/>
      <c r="C602" s="50"/>
      <c r="D602" s="50"/>
      <c r="E602" s="50"/>
      <c r="F602" s="45"/>
    </row>
    <row r="603" spans="1:6" ht="12.75" x14ac:dyDescent="0.2">
      <c r="A603" s="50"/>
      <c r="C603" s="50"/>
      <c r="D603" s="50"/>
      <c r="E603" s="50"/>
      <c r="F603" s="45"/>
    </row>
    <row r="604" spans="1:6" ht="12.75" x14ac:dyDescent="0.2">
      <c r="A604" s="50"/>
      <c r="C604" s="50"/>
      <c r="D604" s="50"/>
      <c r="E604" s="50"/>
      <c r="F604" s="45"/>
    </row>
    <row r="605" spans="1:6" ht="12.75" x14ac:dyDescent="0.2">
      <c r="A605" s="50"/>
      <c r="C605" s="50"/>
      <c r="D605" s="50"/>
      <c r="E605" s="50"/>
      <c r="F605" s="45"/>
    </row>
    <row r="606" spans="1:6" ht="12.75" x14ac:dyDescent="0.2">
      <c r="A606" s="50"/>
      <c r="C606" s="50"/>
      <c r="D606" s="50"/>
      <c r="E606" s="50"/>
      <c r="F606" s="45"/>
    </row>
    <row r="607" spans="1:6" ht="12.75" x14ac:dyDescent="0.2">
      <c r="A607" s="50"/>
      <c r="C607" s="50"/>
      <c r="D607" s="50"/>
      <c r="E607" s="50"/>
      <c r="F607" s="45"/>
    </row>
    <row r="608" spans="1:6" ht="12.75" x14ac:dyDescent="0.2">
      <c r="A608" s="50"/>
      <c r="C608" s="50"/>
      <c r="D608" s="50"/>
      <c r="E608" s="50"/>
      <c r="F608" s="45"/>
    </row>
    <row r="609" spans="1:6" ht="12.75" x14ac:dyDescent="0.2">
      <c r="A609" s="50"/>
      <c r="C609" s="50"/>
      <c r="D609" s="50"/>
      <c r="E609" s="50"/>
      <c r="F609" s="45"/>
    </row>
    <row r="610" spans="1:6" ht="12.75" x14ac:dyDescent="0.2">
      <c r="A610" s="50"/>
      <c r="C610" s="50"/>
      <c r="D610" s="50"/>
      <c r="E610" s="50"/>
      <c r="F610" s="45"/>
    </row>
    <row r="611" spans="1:6" ht="12.75" x14ac:dyDescent="0.2">
      <c r="A611" s="50"/>
      <c r="C611" s="50"/>
      <c r="D611" s="50"/>
      <c r="E611" s="50"/>
      <c r="F611" s="45"/>
    </row>
    <row r="612" spans="1:6" ht="12.75" x14ac:dyDescent="0.2">
      <c r="A612" s="50"/>
      <c r="C612" s="50"/>
      <c r="D612" s="50"/>
      <c r="E612" s="50"/>
      <c r="F612" s="45"/>
    </row>
    <row r="613" spans="1:6" ht="12.75" x14ac:dyDescent="0.2">
      <c r="A613" s="50"/>
      <c r="C613" s="50"/>
      <c r="D613" s="50"/>
      <c r="E613" s="50"/>
      <c r="F613" s="45"/>
    </row>
    <row r="614" spans="1:6" ht="12.75" x14ac:dyDescent="0.2">
      <c r="A614" s="50"/>
      <c r="C614" s="50"/>
      <c r="D614" s="50"/>
      <c r="E614" s="50"/>
      <c r="F614" s="45"/>
    </row>
    <row r="615" spans="1:6" ht="12.75" x14ac:dyDescent="0.2">
      <c r="A615" s="50"/>
      <c r="C615" s="50"/>
      <c r="D615" s="50"/>
      <c r="E615" s="50"/>
      <c r="F615" s="45"/>
    </row>
    <row r="616" spans="1:6" ht="12.75" x14ac:dyDescent="0.2">
      <c r="A616" s="50"/>
      <c r="C616" s="50"/>
      <c r="D616" s="50"/>
      <c r="E616" s="50"/>
      <c r="F616" s="45"/>
    </row>
    <row r="617" spans="1:6" ht="12.75" x14ac:dyDescent="0.2">
      <c r="A617" s="50"/>
      <c r="C617" s="50"/>
      <c r="D617" s="50"/>
      <c r="E617" s="50"/>
      <c r="F617" s="45"/>
    </row>
    <row r="618" spans="1:6" ht="12.75" x14ac:dyDescent="0.2">
      <c r="A618" s="50"/>
      <c r="C618" s="50"/>
      <c r="D618" s="50"/>
      <c r="E618" s="50"/>
      <c r="F618" s="45"/>
    </row>
    <row r="619" spans="1:6" ht="12.75" x14ac:dyDescent="0.2">
      <c r="A619" s="50"/>
      <c r="C619" s="50"/>
      <c r="D619" s="50"/>
      <c r="E619" s="50"/>
      <c r="F619" s="45"/>
    </row>
    <row r="620" spans="1:6" ht="12.75" x14ac:dyDescent="0.2">
      <c r="A620" s="50"/>
      <c r="C620" s="50"/>
      <c r="D620" s="50"/>
      <c r="E620" s="50"/>
      <c r="F620" s="45"/>
    </row>
    <row r="621" spans="1:6" ht="12.75" x14ac:dyDescent="0.2">
      <c r="A621" s="50"/>
      <c r="C621" s="50"/>
      <c r="D621" s="50"/>
      <c r="E621" s="50"/>
      <c r="F621" s="45"/>
    </row>
    <row r="622" spans="1:6" ht="12.75" x14ac:dyDescent="0.2">
      <c r="A622" s="50"/>
      <c r="C622" s="50"/>
      <c r="D622" s="50"/>
      <c r="E622" s="50"/>
      <c r="F622" s="45"/>
    </row>
    <row r="623" spans="1:6" ht="12.75" x14ac:dyDescent="0.2">
      <c r="A623" s="50"/>
      <c r="C623" s="50"/>
      <c r="D623" s="50"/>
      <c r="E623" s="50"/>
      <c r="F623" s="45"/>
    </row>
    <row r="624" spans="1:6" ht="12.75" x14ac:dyDescent="0.2">
      <c r="A624" s="50"/>
      <c r="C624" s="50"/>
      <c r="D624" s="50"/>
      <c r="E624" s="50"/>
      <c r="F624" s="45"/>
    </row>
    <row r="625" spans="1:6" ht="12.75" x14ac:dyDescent="0.2">
      <c r="A625" s="50"/>
      <c r="C625" s="50"/>
      <c r="D625" s="50"/>
      <c r="E625" s="50"/>
      <c r="F625" s="45"/>
    </row>
    <row r="626" spans="1:6" ht="12.75" x14ac:dyDescent="0.2">
      <c r="A626" s="50"/>
      <c r="C626" s="50"/>
      <c r="D626" s="50"/>
      <c r="E626" s="50"/>
      <c r="F626" s="45"/>
    </row>
    <row r="627" spans="1:6" ht="12.75" x14ac:dyDescent="0.2">
      <c r="A627" s="50"/>
      <c r="C627" s="50"/>
      <c r="D627" s="50"/>
      <c r="E627" s="50"/>
      <c r="F627" s="45"/>
    </row>
    <row r="628" spans="1:6" ht="12.75" x14ac:dyDescent="0.2">
      <c r="A628" s="50"/>
      <c r="C628" s="50"/>
      <c r="D628" s="50"/>
      <c r="E628" s="50"/>
      <c r="F628" s="45"/>
    </row>
    <row r="629" spans="1:6" ht="12.75" x14ac:dyDescent="0.2">
      <c r="A629" s="50"/>
      <c r="C629" s="50"/>
      <c r="D629" s="50"/>
      <c r="E629" s="50"/>
      <c r="F629" s="45"/>
    </row>
    <row r="630" spans="1:6" ht="12.75" x14ac:dyDescent="0.2">
      <c r="A630" s="50"/>
      <c r="C630" s="50"/>
      <c r="D630" s="50"/>
      <c r="E630" s="50"/>
      <c r="F630" s="45"/>
    </row>
    <row r="631" spans="1:6" ht="12.75" x14ac:dyDescent="0.2">
      <c r="A631" s="50"/>
      <c r="C631" s="50"/>
      <c r="D631" s="50"/>
      <c r="E631" s="50"/>
      <c r="F631" s="45"/>
    </row>
    <row r="632" spans="1:6" ht="12.75" x14ac:dyDescent="0.2">
      <c r="A632" s="50"/>
      <c r="C632" s="50"/>
      <c r="D632" s="50"/>
      <c r="E632" s="50"/>
      <c r="F632" s="45"/>
    </row>
    <row r="633" spans="1:6" ht="12.75" x14ac:dyDescent="0.2">
      <c r="A633" s="50"/>
      <c r="C633" s="50"/>
      <c r="D633" s="50"/>
      <c r="E633" s="50"/>
      <c r="F633" s="45"/>
    </row>
    <row r="634" spans="1:6" ht="12.75" x14ac:dyDescent="0.2">
      <c r="A634" s="50"/>
      <c r="C634" s="50"/>
      <c r="D634" s="50"/>
      <c r="E634" s="50"/>
      <c r="F634" s="45"/>
    </row>
    <row r="635" spans="1:6" ht="12.75" x14ac:dyDescent="0.2">
      <c r="A635" s="50"/>
      <c r="C635" s="50"/>
      <c r="D635" s="50"/>
      <c r="E635" s="50"/>
      <c r="F635" s="45"/>
    </row>
    <row r="636" spans="1:6" ht="12.75" x14ac:dyDescent="0.2">
      <c r="A636" s="50"/>
      <c r="C636" s="50"/>
      <c r="D636" s="50"/>
      <c r="E636" s="50"/>
      <c r="F636" s="45"/>
    </row>
    <row r="637" spans="1:6" ht="12.75" x14ac:dyDescent="0.2">
      <c r="A637" s="50"/>
      <c r="C637" s="50"/>
      <c r="D637" s="50"/>
      <c r="E637" s="50"/>
      <c r="F637" s="45"/>
    </row>
    <row r="638" spans="1:6" ht="12.75" x14ac:dyDescent="0.2">
      <c r="A638" s="50"/>
      <c r="C638" s="50"/>
      <c r="D638" s="50"/>
      <c r="E638" s="50"/>
      <c r="F638" s="45"/>
    </row>
    <row r="639" spans="1:6" ht="12.75" x14ac:dyDescent="0.2">
      <c r="A639" s="50"/>
      <c r="C639" s="50"/>
      <c r="D639" s="50"/>
      <c r="E639" s="50"/>
      <c r="F639" s="45"/>
    </row>
    <row r="640" spans="1:6" ht="12.75" x14ac:dyDescent="0.2">
      <c r="A640" s="50"/>
      <c r="C640" s="50"/>
      <c r="D640" s="50"/>
      <c r="E640" s="50"/>
      <c r="F640" s="45"/>
    </row>
    <row r="641" spans="1:6" ht="12.75" x14ac:dyDescent="0.2">
      <c r="A641" s="50"/>
      <c r="C641" s="50"/>
      <c r="D641" s="50"/>
      <c r="E641" s="50"/>
      <c r="F641" s="45"/>
    </row>
    <row r="642" spans="1:6" ht="12.75" x14ac:dyDescent="0.2">
      <c r="A642" s="50"/>
      <c r="C642" s="50"/>
      <c r="D642" s="50"/>
      <c r="E642" s="50"/>
      <c r="F642" s="45"/>
    </row>
    <row r="643" spans="1:6" ht="12.75" x14ac:dyDescent="0.2">
      <c r="A643" s="50"/>
      <c r="C643" s="50"/>
      <c r="D643" s="50"/>
      <c r="E643" s="50"/>
      <c r="F643" s="45"/>
    </row>
    <row r="644" spans="1:6" ht="12.75" x14ac:dyDescent="0.2">
      <c r="A644" s="50"/>
      <c r="C644" s="50"/>
      <c r="D644" s="50"/>
      <c r="E644" s="50"/>
      <c r="F644" s="45"/>
    </row>
    <row r="645" spans="1:6" ht="12.75" x14ac:dyDescent="0.2">
      <c r="A645" s="50"/>
      <c r="C645" s="50"/>
      <c r="D645" s="50"/>
      <c r="E645" s="50"/>
      <c r="F645" s="45"/>
    </row>
    <row r="646" spans="1:6" ht="12.75" x14ac:dyDescent="0.2">
      <c r="A646" s="50"/>
      <c r="C646" s="50"/>
      <c r="D646" s="50"/>
      <c r="E646" s="50"/>
      <c r="F646" s="45"/>
    </row>
    <row r="647" spans="1:6" ht="12.75" x14ac:dyDescent="0.2">
      <c r="A647" s="50"/>
      <c r="C647" s="50"/>
      <c r="D647" s="50"/>
      <c r="E647" s="50"/>
      <c r="F647" s="45"/>
    </row>
    <row r="648" spans="1:6" ht="12.75" x14ac:dyDescent="0.2">
      <c r="A648" s="50"/>
      <c r="C648" s="50"/>
      <c r="D648" s="50"/>
      <c r="E648" s="50"/>
      <c r="F648" s="45"/>
    </row>
    <row r="649" spans="1:6" ht="12.75" x14ac:dyDescent="0.2">
      <c r="A649" s="50"/>
      <c r="C649" s="50"/>
      <c r="D649" s="50"/>
      <c r="E649" s="50"/>
      <c r="F649" s="45"/>
    </row>
    <row r="650" spans="1:6" ht="12.75" x14ac:dyDescent="0.2">
      <c r="A650" s="50"/>
      <c r="C650" s="50"/>
      <c r="D650" s="50"/>
      <c r="E650" s="50"/>
      <c r="F650" s="45"/>
    </row>
    <row r="651" spans="1:6" ht="12.75" x14ac:dyDescent="0.2">
      <c r="A651" s="50"/>
      <c r="C651" s="50"/>
      <c r="D651" s="50"/>
      <c r="E651" s="50"/>
      <c r="F651" s="45"/>
    </row>
    <row r="652" spans="1:6" ht="12.75" x14ac:dyDescent="0.2">
      <c r="A652" s="50"/>
      <c r="C652" s="50"/>
      <c r="D652" s="50"/>
      <c r="E652" s="50"/>
      <c r="F652" s="45"/>
    </row>
    <row r="653" spans="1:6" ht="12.75" x14ac:dyDescent="0.2">
      <c r="A653" s="50"/>
      <c r="C653" s="50"/>
      <c r="D653" s="50"/>
      <c r="E653" s="50"/>
      <c r="F653" s="45"/>
    </row>
    <row r="654" spans="1:6" ht="12.75" x14ac:dyDescent="0.2">
      <c r="A654" s="50"/>
      <c r="C654" s="50"/>
      <c r="D654" s="50"/>
      <c r="E654" s="50"/>
      <c r="F654" s="45"/>
    </row>
    <row r="655" spans="1:6" ht="12.75" x14ac:dyDescent="0.2">
      <c r="A655" s="50"/>
      <c r="C655" s="50"/>
      <c r="D655" s="50"/>
      <c r="E655" s="50"/>
      <c r="F655" s="45"/>
    </row>
    <row r="656" spans="1:6" ht="12.75" x14ac:dyDescent="0.2">
      <c r="A656" s="50"/>
      <c r="C656" s="50"/>
      <c r="D656" s="50"/>
      <c r="E656" s="50"/>
      <c r="F656" s="45"/>
    </row>
    <row r="657" spans="1:6" ht="12.75" x14ac:dyDescent="0.2">
      <c r="A657" s="50"/>
      <c r="C657" s="50"/>
      <c r="D657" s="50"/>
      <c r="E657" s="50"/>
      <c r="F657" s="45"/>
    </row>
    <row r="658" spans="1:6" ht="12.75" x14ac:dyDescent="0.2">
      <c r="A658" s="50"/>
      <c r="C658" s="50"/>
      <c r="D658" s="50"/>
      <c r="E658" s="50"/>
      <c r="F658" s="45"/>
    </row>
    <row r="659" spans="1:6" ht="12.75" x14ac:dyDescent="0.2">
      <c r="A659" s="50"/>
      <c r="C659" s="50"/>
      <c r="D659" s="50"/>
      <c r="E659" s="50"/>
      <c r="F659" s="45"/>
    </row>
    <row r="660" spans="1:6" ht="12.75" x14ac:dyDescent="0.2">
      <c r="A660" s="50"/>
      <c r="C660" s="50"/>
      <c r="D660" s="50"/>
      <c r="E660" s="50"/>
      <c r="F660" s="45"/>
    </row>
    <row r="661" spans="1:6" ht="12.75" x14ac:dyDescent="0.2">
      <c r="A661" s="50"/>
      <c r="C661" s="50"/>
      <c r="D661" s="50"/>
      <c r="E661" s="50"/>
      <c r="F661" s="45"/>
    </row>
    <row r="662" spans="1:6" ht="12.75" x14ac:dyDescent="0.2">
      <c r="A662" s="50"/>
      <c r="C662" s="50"/>
      <c r="D662" s="50"/>
      <c r="E662" s="50"/>
      <c r="F662" s="45"/>
    </row>
    <row r="663" spans="1:6" ht="12.75" x14ac:dyDescent="0.2">
      <c r="A663" s="50"/>
      <c r="C663" s="50"/>
      <c r="D663" s="50"/>
      <c r="E663" s="50"/>
      <c r="F663" s="45"/>
    </row>
    <row r="664" spans="1:6" ht="12.75" x14ac:dyDescent="0.2">
      <c r="A664" s="50"/>
      <c r="C664" s="50"/>
      <c r="D664" s="50"/>
      <c r="E664" s="50"/>
      <c r="F664" s="45"/>
    </row>
    <row r="665" spans="1:6" ht="12.75" x14ac:dyDescent="0.2">
      <c r="A665" s="50"/>
      <c r="C665" s="50"/>
      <c r="D665" s="50"/>
      <c r="E665" s="50"/>
      <c r="F665" s="45"/>
    </row>
    <row r="666" spans="1:6" ht="12.75" x14ac:dyDescent="0.2">
      <c r="A666" s="50"/>
      <c r="C666" s="50"/>
      <c r="D666" s="50"/>
      <c r="E666" s="50"/>
      <c r="F666" s="45"/>
    </row>
    <row r="667" spans="1:6" ht="12.75" x14ac:dyDescent="0.2">
      <c r="A667" s="50"/>
      <c r="C667" s="50"/>
      <c r="D667" s="50"/>
      <c r="E667" s="50"/>
      <c r="F667" s="45"/>
    </row>
    <row r="668" spans="1:6" ht="12.75" x14ac:dyDescent="0.2">
      <c r="A668" s="50"/>
      <c r="C668" s="50"/>
      <c r="D668" s="50"/>
      <c r="E668" s="50"/>
      <c r="F668" s="45"/>
    </row>
    <row r="669" spans="1:6" ht="12.75" x14ac:dyDescent="0.2">
      <c r="A669" s="50"/>
      <c r="C669" s="50"/>
      <c r="D669" s="50"/>
      <c r="E669" s="50"/>
      <c r="F669" s="45"/>
    </row>
    <row r="670" spans="1:6" ht="12.75" x14ac:dyDescent="0.2">
      <c r="A670" s="50"/>
      <c r="C670" s="50"/>
      <c r="D670" s="50"/>
      <c r="E670" s="50"/>
      <c r="F670" s="45"/>
    </row>
    <row r="671" spans="1:6" ht="12.75" x14ac:dyDescent="0.2">
      <c r="A671" s="50"/>
      <c r="C671" s="50"/>
      <c r="D671" s="50"/>
      <c r="E671" s="50"/>
      <c r="F671" s="45"/>
    </row>
    <row r="672" spans="1:6" ht="12.75" x14ac:dyDescent="0.2">
      <c r="A672" s="50"/>
      <c r="C672" s="50"/>
      <c r="D672" s="50"/>
      <c r="E672" s="50"/>
      <c r="F672" s="45"/>
    </row>
    <row r="673" spans="1:6" ht="12.75" x14ac:dyDescent="0.2">
      <c r="A673" s="50"/>
      <c r="C673" s="50"/>
      <c r="D673" s="50"/>
      <c r="E673" s="50"/>
      <c r="F673" s="45"/>
    </row>
    <row r="674" spans="1:6" ht="12.75" x14ac:dyDescent="0.2">
      <c r="A674" s="50"/>
      <c r="C674" s="50"/>
      <c r="D674" s="50"/>
      <c r="E674" s="50"/>
      <c r="F674" s="45"/>
    </row>
    <row r="675" spans="1:6" ht="12.75" x14ac:dyDescent="0.2">
      <c r="A675" s="50"/>
      <c r="C675" s="50"/>
      <c r="D675" s="50"/>
      <c r="E675" s="50"/>
      <c r="F675" s="45"/>
    </row>
    <row r="676" spans="1:6" ht="12.75" x14ac:dyDescent="0.2">
      <c r="A676" s="50"/>
      <c r="C676" s="50"/>
      <c r="D676" s="50"/>
      <c r="E676" s="50"/>
      <c r="F676" s="45"/>
    </row>
    <row r="677" spans="1:6" ht="12.75" x14ac:dyDescent="0.2">
      <c r="A677" s="50"/>
      <c r="C677" s="50"/>
      <c r="D677" s="50"/>
      <c r="E677" s="50"/>
      <c r="F677" s="45"/>
    </row>
    <row r="678" spans="1:6" ht="12.75" x14ac:dyDescent="0.2">
      <c r="A678" s="50"/>
      <c r="C678" s="50"/>
      <c r="D678" s="50"/>
      <c r="E678" s="50"/>
      <c r="F678" s="45"/>
    </row>
    <row r="679" spans="1:6" ht="12.75" x14ac:dyDescent="0.2">
      <c r="A679" s="50"/>
      <c r="C679" s="50"/>
      <c r="D679" s="50"/>
      <c r="E679" s="50"/>
      <c r="F679" s="45"/>
    </row>
    <row r="680" spans="1:6" ht="12.75" x14ac:dyDescent="0.2">
      <c r="A680" s="50"/>
      <c r="C680" s="50"/>
      <c r="D680" s="50"/>
      <c r="E680" s="50"/>
      <c r="F680" s="45"/>
    </row>
    <row r="681" spans="1:6" ht="12.75" x14ac:dyDescent="0.2">
      <c r="A681" s="50"/>
      <c r="C681" s="50"/>
      <c r="D681" s="50"/>
      <c r="E681" s="50"/>
      <c r="F681" s="45"/>
    </row>
    <row r="682" spans="1:6" ht="12.75" x14ac:dyDescent="0.2">
      <c r="A682" s="50"/>
      <c r="C682" s="50"/>
      <c r="D682" s="50"/>
      <c r="E682" s="50"/>
      <c r="F682" s="45"/>
    </row>
    <row r="683" spans="1:6" ht="12.75" x14ac:dyDescent="0.2">
      <c r="A683" s="50"/>
      <c r="C683" s="50"/>
      <c r="D683" s="50"/>
      <c r="E683" s="50"/>
      <c r="F683" s="45"/>
    </row>
    <row r="684" spans="1:6" ht="12.75" x14ac:dyDescent="0.2">
      <c r="A684" s="50"/>
      <c r="C684" s="50"/>
      <c r="D684" s="50"/>
      <c r="E684" s="50"/>
      <c r="F684" s="45"/>
    </row>
    <row r="685" spans="1:6" ht="12.75" x14ac:dyDescent="0.2">
      <c r="A685" s="50"/>
      <c r="C685" s="50"/>
      <c r="D685" s="50"/>
      <c r="E685" s="50"/>
      <c r="F685" s="45"/>
    </row>
    <row r="686" spans="1:6" ht="12.75" x14ac:dyDescent="0.2">
      <c r="A686" s="50"/>
      <c r="C686" s="50"/>
      <c r="D686" s="50"/>
      <c r="E686" s="50"/>
      <c r="F686" s="45"/>
    </row>
    <row r="687" spans="1:6" ht="12.75" x14ac:dyDescent="0.2">
      <c r="A687" s="50"/>
      <c r="C687" s="50"/>
      <c r="D687" s="50"/>
      <c r="E687" s="50"/>
      <c r="F687" s="45"/>
    </row>
    <row r="688" spans="1:6" ht="12.75" x14ac:dyDescent="0.2">
      <c r="A688" s="50"/>
      <c r="C688" s="50"/>
      <c r="D688" s="50"/>
      <c r="E688" s="50"/>
      <c r="F688" s="45"/>
    </row>
    <row r="689" spans="1:6" ht="12.75" x14ac:dyDescent="0.2">
      <c r="A689" s="50"/>
      <c r="C689" s="50"/>
      <c r="D689" s="50"/>
      <c r="E689" s="50"/>
      <c r="F689" s="45"/>
    </row>
    <row r="690" spans="1:6" ht="12.75" x14ac:dyDescent="0.2">
      <c r="A690" s="50"/>
      <c r="C690" s="50"/>
      <c r="D690" s="50"/>
      <c r="E690" s="50"/>
      <c r="F690" s="45"/>
    </row>
    <row r="691" spans="1:6" ht="12.75" x14ac:dyDescent="0.2">
      <c r="A691" s="50"/>
      <c r="C691" s="50"/>
      <c r="D691" s="50"/>
      <c r="E691" s="50"/>
      <c r="F691" s="45"/>
    </row>
    <row r="692" spans="1:6" ht="12.75" x14ac:dyDescent="0.2">
      <c r="A692" s="50"/>
      <c r="C692" s="50"/>
      <c r="D692" s="50"/>
      <c r="E692" s="50"/>
      <c r="F692" s="45"/>
    </row>
    <row r="693" spans="1:6" ht="12.75" x14ac:dyDescent="0.2">
      <c r="A693" s="50"/>
      <c r="C693" s="50"/>
      <c r="D693" s="50"/>
      <c r="E693" s="50"/>
      <c r="F693" s="45"/>
    </row>
    <row r="694" spans="1:6" ht="12.75" x14ac:dyDescent="0.2">
      <c r="A694" s="50"/>
      <c r="C694" s="50"/>
      <c r="D694" s="50"/>
      <c r="E694" s="50"/>
      <c r="F694" s="45"/>
    </row>
    <row r="695" spans="1:6" ht="12.75" x14ac:dyDescent="0.2">
      <c r="A695" s="50"/>
      <c r="C695" s="50"/>
      <c r="D695" s="50"/>
      <c r="E695" s="50"/>
      <c r="F695" s="45"/>
    </row>
    <row r="696" spans="1:6" ht="12.75" x14ac:dyDescent="0.2">
      <c r="A696" s="50"/>
      <c r="C696" s="50"/>
      <c r="D696" s="50"/>
      <c r="E696" s="50"/>
      <c r="F696" s="45"/>
    </row>
    <row r="697" spans="1:6" ht="12.75" x14ac:dyDescent="0.2">
      <c r="A697" s="50"/>
      <c r="C697" s="50"/>
      <c r="D697" s="50"/>
      <c r="E697" s="50"/>
      <c r="F697" s="45"/>
    </row>
    <row r="698" spans="1:6" ht="12.75" x14ac:dyDescent="0.2">
      <c r="A698" s="50"/>
      <c r="C698" s="50"/>
      <c r="D698" s="50"/>
      <c r="E698" s="50"/>
      <c r="F698" s="45"/>
    </row>
    <row r="699" spans="1:6" ht="12.75" x14ac:dyDescent="0.2">
      <c r="A699" s="50"/>
      <c r="C699" s="50"/>
      <c r="D699" s="50"/>
      <c r="E699" s="50"/>
      <c r="F699" s="45"/>
    </row>
    <row r="700" spans="1:6" ht="12.75" x14ac:dyDescent="0.2">
      <c r="A700" s="50"/>
      <c r="C700" s="50"/>
      <c r="D700" s="50"/>
      <c r="E700" s="50"/>
      <c r="F700" s="45"/>
    </row>
    <row r="701" spans="1:6" ht="12.75" x14ac:dyDescent="0.2">
      <c r="A701" s="50"/>
      <c r="C701" s="50"/>
      <c r="D701" s="50"/>
      <c r="E701" s="50"/>
      <c r="F701" s="45"/>
    </row>
    <row r="702" spans="1:6" ht="12.75" x14ac:dyDescent="0.2">
      <c r="A702" s="50"/>
      <c r="C702" s="50"/>
      <c r="D702" s="50"/>
      <c r="E702" s="50"/>
      <c r="F702" s="45"/>
    </row>
    <row r="703" spans="1:6" ht="12.75" x14ac:dyDescent="0.2">
      <c r="A703" s="50"/>
      <c r="C703" s="50"/>
      <c r="D703" s="50"/>
      <c r="E703" s="50"/>
      <c r="F703" s="45"/>
    </row>
    <row r="704" spans="1:6" ht="12.75" x14ac:dyDescent="0.2">
      <c r="A704" s="50"/>
      <c r="C704" s="50"/>
      <c r="D704" s="50"/>
      <c r="E704" s="50"/>
      <c r="F704" s="45"/>
    </row>
    <row r="705" spans="1:6" ht="12.75" x14ac:dyDescent="0.2">
      <c r="A705" s="50"/>
      <c r="C705" s="50"/>
      <c r="D705" s="50"/>
      <c r="E705" s="50"/>
      <c r="F705" s="45"/>
    </row>
    <row r="706" spans="1:6" ht="12.75" x14ac:dyDescent="0.2">
      <c r="A706" s="50"/>
      <c r="C706" s="50"/>
      <c r="D706" s="50"/>
      <c r="E706" s="50"/>
      <c r="F706" s="45"/>
    </row>
    <row r="707" spans="1:6" ht="12.75" x14ac:dyDescent="0.2">
      <c r="A707" s="50"/>
      <c r="C707" s="50"/>
      <c r="D707" s="50"/>
      <c r="E707" s="50"/>
      <c r="F707" s="45"/>
    </row>
    <row r="708" spans="1:6" ht="12.75" x14ac:dyDescent="0.2">
      <c r="A708" s="50"/>
      <c r="C708" s="50"/>
      <c r="D708" s="50"/>
      <c r="E708" s="50"/>
      <c r="F708" s="45"/>
    </row>
    <row r="709" spans="1:6" ht="12.75" x14ac:dyDescent="0.2">
      <c r="A709" s="50"/>
      <c r="C709" s="50"/>
      <c r="D709" s="50"/>
      <c r="E709" s="50"/>
      <c r="F709" s="45"/>
    </row>
    <row r="710" spans="1:6" ht="12.75" x14ac:dyDescent="0.2">
      <c r="A710" s="50"/>
      <c r="C710" s="50"/>
      <c r="D710" s="50"/>
      <c r="E710" s="50"/>
      <c r="F710" s="45"/>
    </row>
    <row r="711" spans="1:6" ht="12.75" x14ac:dyDescent="0.2">
      <c r="A711" s="50"/>
      <c r="C711" s="50"/>
      <c r="D711" s="50"/>
      <c r="E711" s="50"/>
      <c r="F711" s="45"/>
    </row>
    <row r="712" spans="1:6" ht="12.75" x14ac:dyDescent="0.2">
      <c r="A712" s="50"/>
      <c r="C712" s="50"/>
      <c r="D712" s="50"/>
      <c r="E712" s="50"/>
      <c r="F712" s="45"/>
    </row>
    <row r="713" spans="1:6" ht="12.75" x14ac:dyDescent="0.2">
      <c r="A713" s="50"/>
      <c r="C713" s="50"/>
      <c r="D713" s="50"/>
      <c r="E713" s="50"/>
      <c r="F713" s="45"/>
    </row>
    <row r="714" spans="1:6" ht="12.75" x14ac:dyDescent="0.2">
      <c r="A714" s="50"/>
      <c r="C714" s="50"/>
      <c r="D714" s="50"/>
      <c r="E714" s="50"/>
      <c r="F714" s="45"/>
    </row>
    <row r="715" spans="1:6" ht="12.75" x14ac:dyDescent="0.2">
      <c r="A715" s="50"/>
      <c r="C715" s="50"/>
      <c r="D715" s="50"/>
      <c r="E715" s="50"/>
      <c r="F715" s="45"/>
    </row>
    <row r="716" spans="1:6" ht="12.75" x14ac:dyDescent="0.2">
      <c r="A716" s="50"/>
      <c r="C716" s="50"/>
      <c r="D716" s="50"/>
      <c r="E716" s="50"/>
      <c r="F716" s="45"/>
    </row>
    <row r="717" spans="1:6" ht="12.75" x14ac:dyDescent="0.2">
      <c r="A717" s="50"/>
      <c r="C717" s="50"/>
      <c r="D717" s="50"/>
      <c r="E717" s="50"/>
      <c r="F717" s="45"/>
    </row>
    <row r="718" spans="1:6" ht="12.75" x14ac:dyDescent="0.2">
      <c r="A718" s="50"/>
      <c r="C718" s="50"/>
      <c r="D718" s="50"/>
      <c r="E718" s="50"/>
      <c r="F718" s="45"/>
    </row>
    <row r="719" spans="1:6" ht="12.75" x14ac:dyDescent="0.2">
      <c r="A719" s="50"/>
      <c r="C719" s="50"/>
      <c r="D719" s="50"/>
      <c r="E719" s="50"/>
      <c r="F719" s="45"/>
    </row>
    <row r="720" spans="1:6" ht="12.75" x14ac:dyDescent="0.2">
      <c r="A720" s="50"/>
      <c r="C720" s="50"/>
      <c r="D720" s="50"/>
      <c r="E720" s="50"/>
      <c r="F720" s="45"/>
    </row>
    <row r="721" spans="1:6" ht="12.75" x14ac:dyDescent="0.2">
      <c r="A721" s="50"/>
      <c r="C721" s="50"/>
      <c r="D721" s="50"/>
      <c r="E721" s="50"/>
      <c r="F721" s="45"/>
    </row>
    <row r="722" spans="1:6" ht="12.75" x14ac:dyDescent="0.2">
      <c r="A722" s="50"/>
      <c r="C722" s="50"/>
      <c r="D722" s="50"/>
      <c r="E722" s="50"/>
      <c r="F722" s="45"/>
    </row>
    <row r="723" spans="1:6" ht="12.75" x14ac:dyDescent="0.2">
      <c r="A723" s="50"/>
      <c r="C723" s="50"/>
      <c r="D723" s="50"/>
      <c r="E723" s="50"/>
      <c r="F723" s="45"/>
    </row>
    <row r="724" spans="1:6" ht="12.75" x14ac:dyDescent="0.2">
      <c r="A724" s="50"/>
      <c r="C724" s="50"/>
      <c r="D724" s="50"/>
      <c r="E724" s="50"/>
      <c r="F724" s="45"/>
    </row>
    <row r="725" spans="1:6" ht="12.75" x14ac:dyDescent="0.2">
      <c r="A725" s="50"/>
      <c r="C725" s="50"/>
      <c r="D725" s="50"/>
      <c r="E725" s="50"/>
      <c r="F725" s="45"/>
    </row>
    <row r="726" spans="1:6" ht="12.75" x14ac:dyDescent="0.2">
      <c r="A726" s="50"/>
      <c r="C726" s="50"/>
      <c r="D726" s="50"/>
      <c r="E726" s="50"/>
      <c r="F726" s="45"/>
    </row>
    <row r="727" spans="1:6" ht="12.75" x14ac:dyDescent="0.2">
      <c r="A727" s="50"/>
      <c r="C727" s="50"/>
      <c r="D727" s="50"/>
      <c r="E727" s="50"/>
      <c r="F727" s="45"/>
    </row>
    <row r="728" spans="1:6" ht="12.75" x14ac:dyDescent="0.2">
      <c r="A728" s="50"/>
      <c r="C728" s="50"/>
      <c r="D728" s="50"/>
      <c r="E728" s="50"/>
      <c r="F728" s="45"/>
    </row>
    <row r="729" spans="1:6" ht="12.75" x14ac:dyDescent="0.2">
      <c r="A729" s="50"/>
      <c r="C729" s="50"/>
      <c r="D729" s="50"/>
      <c r="E729" s="50"/>
      <c r="F729" s="45"/>
    </row>
    <row r="730" spans="1:6" ht="12.75" x14ac:dyDescent="0.2">
      <c r="A730" s="50"/>
      <c r="C730" s="50"/>
      <c r="D730" s="50"/>
      <c r="E730" s="50"/>
      <c r="F730" s="45"/>
    </row>
    <row r="731" spans="1:6" ht="12.75" x14ac:dyDescent="0.2">
      <c r="A731" s="50"/>
      <c r="C731" s="50"/>
      <c r="D731" s="50"/>
      <c r="E731" s="50"/>
      <c r="F731" s="45"/>
    </row>
    <row r="732" spans="1:6" ht="12.75" x14ac:dyDescent="0.2">
      <c r="A732" s="50"/>
      <c r="C732" s="50"/>
      <c r="D732" s="50"/>
      <c r="E732" s="50"/>
      <c r="F732" s="45"/>
    </row>
    <row r="733" spans="1:6" ht="12.75" x14ac:dyDescent="0.2">
      <c r="A733" s="50"/>
      <c r="C733" s="50"/>
      <c r="D733" s="50"/>
      <c r="E733" s="50"/>
      <c r="F733" s="45"/>
    </row>
    <row r="734" spans="1:6" ht="12.75" x14ac:dyDescent="0.2">
      <c r="A734" s="50"/>
      <c r="C734" s="50"/>
      <c r="D734" s="50"/>
      <c r="E734" s="50"/>
      <c r="F734" s="45"/>
    </row>
    <row r="735" spans="1:6" ht="12.75" x14ac:dyDescent="0.2">
      <c r="A735" s="50"/>
      <c r="C735" s="50"/>
      <c r="D735" s="50"/>
      <c r="E735" s="50"/>
      <c r="F735" s="45"/>
    </row>
    <row r="736" spans="1:6" ht="12.75" x14ac:dyDescent="0.2">
      <c r="A736" s="50"/>
      <c r="C736" s="50"/>
      <c r="D736" s="50"/>
      <c r="E736" s="50"/>
      <c r="F736" s="45"/>
    </row>
    <row r="737" spans="1:6" ht="12.75" x14ac:dyDescent="0.2">
      <c r="A737" s="50"/>
      <c r="C737" s="50"/>
      <c r="D737" s="50"/>
      <c r="E737" s="50"/>
      <c r="F737" s="45"/>
    </row>
    <row r="738" spans="1:6" ht="12.75" x14ac:dyDescent="0.2">
      <c r="A738" s="50"/>
      <c r="C738" s="50"/>
      <c r="D738" s="50"/>
      <c r="E738" s="50"/>
      <c r="F738" s="45"/>
    </row>
    <row r="739" spans="1:6" ht="12.75" x14ac:dyDescent="0.2">
      <c r="A739" s="50"/>
      <c r="C739" s="50"/>
      <c r="D739" s="50"/>
      <c r="E739" s="50"/>
      <c r="F739" s="45"/>
    </row>
    <row r="740" spans="1:6" ht="12.75" x14ac:dyDescent="0.2">
      <c r="A740" s="50"/>
      <c r="C740" s="50"/>
      <c r="D740" s="50"/>
      <c r="E740" s="50"/>
      <c r="F740" s="45"/>
    </row>
    <row r="741" spans="1:6" ht="12.75" x14ac:dyDescent="0.2">
      <c r="A741" s="50"/>
      <c r="C741" s="50"/>
      <c r="D741" s="50"/>
      <c r="E741" s="50"/>
      <c r="F741" s="45"/>
    </row>
    <row r="742" spans="1:6" ht="12.75" x14ac:dyDescent="0.2">
      <c r="A742" s="50"/>
      <c r="C742" s="50"/>
      <c r="D742" s="50"/>
      <c r="E742" s="50"/>
      <c r="F742" s="45"/>
    </row>
    <row r="743" spans="1:6" ht="12.75" x14ac:dyDescent="0.2">
      <c r="A743" s="50"/>
      <c r="C743" s="50"/>
      <c r="D743" s="50"/>
      <c r="E743" s="50"/>
      <c r="F743" s="45"/>
    </row>
    <row r="744" spans="1:6" ht="12.75" x14ac:dyDescent="0.2">
      <c r="A744" s="50"/>
      <c r="C744" s="50"/>
      <c r="D744" s="50"/>
      <c r="E744" s="50"/>
      <c r="F744" s="45"/>
    </row>
    <row r="745" spans="1:6" ht="12.75" x14ac:dyDescent="0.2">
      <c r="A745" s="50"/>
      <c r="C745" s="50"/>
      <c r="D745" s="50"/>
      <c r="E745" s="50"/>
      <c r="F745" s="45"/>
    </row>
    <row r="746" spans="1:6" ht="12.75" x14ac:dyDescent="0.2">
      <c r="A746" s="50"/>
      <c r="C746" s="50"/>
      <c r="D746" s="50"/>
      <c r="E746" s="50"/>
      <c r="F746" s="45"/>
    </row>
    <row r="747" spans="1:6" ht="12.75" x14ac:dyDescent="0.2">
      <c r="A747" s="50"/>
      <c r="C747" s="50"/>
      <c r="D747" s="50"/>
      <c r="E747" s="50"/>
      <c r="F747" s="45"/>
    </row>
    <row r="748" spans="1:6" ht="12.75" x14ac:dyDescent="0.2">
      <c r="A748" s="50"/>
      <c r="C748" s="50"/>
      <c r="D748" s="50"/>
      <c r="E748" s="50"/>
      <c r="F748" s="45"/>
    </row>
    <row r="749" spans="1:6" ht="12.75" x14ac:dyDescent="0.2">
      <c r="A749" s="50"/>
      <c r="C749" s="50"/>
      <c r="D749" s="50"/>
      <c r="E749" s="50"/>
      <c r="F749" s="45"/>
    </row>
    <row r="750" spans="1:6" ht="12.75" x14ac:dyDescent="0.2">
      <c r="A750" s="50"/>
      <c r="C750" s="50"/>
      <c r="D750" s="50"/>
      <c r="E750" s="50"/>
      <c r="F750" s="45"/>
    </row>
    <row r="751" spans="1:6" ht="12.75" x14ac:dyDescent="0.2">
      <c r="A751" s="50"/>
      <c r="C751" s="50"/>
      <c r="D751" s="50"/>
      <c r="E751" s="50"/>
      <c r="F751" s="45"/>
    </row>
    <row r="752" spans="1:6" ht="12.75" x14ac:dyDescent="0.2">
      <c r="A752" s="50"/>
      <c r="C752" s="50"/>
      <c r="D752" s="50"/>
      <c r="E752" s="50"/>
      <c r="F752" s="45"/>
    </row>
    <row r="753" spans="1:6" ht="12.75" x14ac:dyDescent="0.2">
      <c r="A753" s="50"/>
      <c r="C753" s="50"/>
      <c r="D753" s="50"/>
      <c r="E753" s="50"/>
      <c r="F753" s="45"/>
    </row>
    <row r="754" spans="1:6" ht="12.75" x14ac:dyDescent="0.2">
      <c r="A754" s="50"/>
      <c r="C754" s="50"/>
      <c r="D754" s="50"/>
      <c r="E754" s="50"/>
      <c r="F754" s="45"/>
    </row>
    <row r="755" spans="1:6" ht="12.75" x14ac:dyDescent="0.2">
      <c r="A755" s="50"/>
      <c r="C755" s="50"/>
      <c r="D755" s="50"/>
      <c r="E755" s="50"/>
      <c r="F755" s="45"/>
    </row>
    <row r="756" spans="1:6" ht="12.75" x14ac:dyDescent="0.2">
      <c r="A756" s="50"/>
      <c r="C756" s="50"/>
      <c r="D756" s="50"/>
      <c r="E756" s="50"/>
      <c r="F756" s="45"/>
    </row>
    <row r="757" spans="1:6" ht="12.75" x14ac:dyDescent="0.2">
      <c r="A757" s="50"/>
      <c r="C757" s="50"/>
      <c r="D757" s="50"/>
      <c r="E757" s="50"/>
      <c r="F757" s="45"/>
    </row>
    <row r="758" spans="1:6" ht="12.75" x14ac:dyDescent="0.2">
      <c r="A758" s="50"/>
      <c r="C758" s="50"/>
      <c r="D758" s="50"/>
      <c r="E758" s="50"/>
      <c r="F758" s="45"/>
    </row>
    <row r="759" spans="1:6" ht="12.75" x14ac:dyDescent="0.2">
      <c r="A759" s="50"/>
      <c r="C759" s="50"/>
      <c r="D759" s="50"/>
      <c r="E759" s="50"/>
      <c r="F759" s="45"/>
    </row>
    <row r="760" spans="1:6" ht="12.75" x14ac:dyDescent="0.2">
      <c r="A760" s="50"/>
      <c r="C760" s="50"/>
      <c r="D760" s="50"/>
      <c r="E760" s="50"/>
      <c r="F760" s="45"/>
    </row>
    <row r="761" spans="1:6" ht="12.75" x14ac:dyDescent="0.2">
      <c r="A761" s="50"/>
      <c r="C761" s="50"/>
      <c r="D761" s="50"/>
      <c r="E761" s="50"/>
      <c r="F761" s="45"/>
    </row>
    <row r="762" spans="1:6" ht="12.75" x14ac:dyDescent="0.2">
      <c r="A762" s="50"/>
      <c r="C762" s="50"/>
      <c r="D762" s="50"/>
      <c r="E762" s="50"/>
      <c r="F762" s="45"/>
    </row>
    <row r="763" spans="1:6" ht="12.75" x14ac:dyDescent="0.2">
      <c r="A763" s="50"/>
      <c r="C763" s="50"/>
      <c r="D763" s="50"/>
      <c r="E763" s="50"/>
      <c r="F763" s="45"/>
    </row>
    <row r="764" spans="1:6" ht="12.75" x14ac:dyDescent="0.2">
      <c r="A764" s="50"/>
      <c r="C764" s="50"/>
      <c r="D764" s="50"/>
      <c r="E764" s="50"/>
      <c r="F764" s="45"/>
    </row>
    <row r="765" spans="1:6" ht="12.75" x14ac:dyDescent="0.2">
      <c r="A765" s="50"/>
      <c r="C765" s="50"/>
      <c r="D765" s="50"/>
      <c r="E765" s="50"/>
      <c r="F765" s="45"/>
    </row>
    <row r="766" spans="1:6" ht="12.75" x14ac:dyDescent="0.2">
      <c r="A766" s="50"/>
      <c r="C766" s="50"/>
      <c r="D766" s="50"/>
      <c r="E766" s="50"/>
      <c r="F766" s="45"/>
    </row>
    <row r="767" spans="1:6" ht="12.75" x14ac:dyDescent="0.2">
      <c r="A767" s="50"/>
      <c r="C767" s="50"/>
      <c r="D767" s="50"/>
      <c r="E767" s="50"/>
      <c r="F767" s="45"/>
    </row>
    <row r="768" spans="1:6" ht="12.75" x14ac:dyDescent="0.2">
      <c r="A768" s="50"/>
      <c r="C768" s="50"/>
      <c r="D768" s="50"/>
      <c r="E768" s="50"/>
      <c r="F768" s="45"/>
    </row>
    <row r="769" spans="1:6" ht="12.75" x14ac:dyDescent="0.2">
      <c r="A769" s="50"/>
      <c r="C769" s="50"/>
      <c r="D769" s="50"/>
      <c r="E769" s="50"/>
      <c r="F769" s="45"/>
    </row>
    <row r="770" spans="1:6" ht="12.75" x14ac:dyDescent="0.2">
      <c r="A770" s="50"/>
      <c r="C770" s="50"/>
      <c r="D770" s="50"/>
      <c r="E770" s="50"/>
      <c r="F770" s="45"/>
    </row>
    <row r="771" spans="1:6" ht="12.75" x14ac:dyDescent="0.2">
      <c r="A771" s="50"/>
      <c r="C771" s="50"/>
      <c r="D771" s="50"/>
      <c r="E771" s="50"/>
      <c r="F771" s="45"/>
    </row>
    <row r="772" spans="1:6" ht="12.75" x14ac:dyDescent="0.2">
      <c r="A772" s="50"/>
      <c r="C772" s="50"/>
      <c r="D772" s="50"/>
      <c r="E772" s="50"/>
      <c r="F772" s="45"/>
    </row>
    <row r="773" spans="1:6" ht="12.75" x14ac:dyDescent="0.2">
      <c r="A773" s="50"/>
      <c r="C773" s="50"/>
      <c r="D773" s="50"/>
      <c r="E773" s="50"/>
      <c r="F773" s="45"/>
    </row>
    <row r="774" spans="1:6" ht="12.75" x14ac:dyDescent="0.2">
      <c r="A774" s="50"/>
      <c r="C774" s="50"/>
      <c r="D774" s="50"/>
      <c r="E774" s="50"/>
      <c r="F774" s="45"/>
    </row>
    <row r="775" spans="1:6" ht="12.75" x14ac:dyDescent="0.2">
      <c r="A775" s="50"/>
      <c r="C775" s="50"/>
      <c r="D775" s="50"/>
      <c r="E775" s="50"/>
      <c r="F775" s="45"/>
    </row>
    <row r="776" spans="1:6" ht="12.75" x14ac:dyDescent="0.2">
      <c r="A776" s="50"/>
      <c r="C776" s="50"/>
      <c r="D776" s="50"/>
      <c r="E776" s="50"/>
      <c r="F776" s="45"/>
    </row>
    <row r="777" spans="1:6" ht="12.75" x14ac:dyDescent="0.2">
      <c r="A777" s="50"/>
      <c r="C777" s="50"/>
      <c r="D777" s="50"/>
      <c r="E777" s="50"/>
      <c r="F777" s="45"/>
    </row>
    <row r="778" spans="1:6" ht="12.75" x14ac:dyDescent="0.2">
      <c r="A778" s="50"/>
      <c r="C778" s="50"/>
      <c r="D778" s="50"/>
      <c r="E778" s="50"/>
      <c r="F778" s="45"/>
    </row>
    <row r="779" spans="1:6" ht="12.75" x14ac:dyDescent="0.2">
      <c r="A779" s="50"/>
      <c r="C779" s="50"/>
      <c r="D779" s="50"/>
      <c r="E779" s="50"/>
      <c r="F779" s="45"/>
    </row>
    <row r="780" spans="1:6" ht="12.75" x14ac:dyDescent="0.2">
      <c r="A780" s="50"/>
      <c r="C780" s="50"/>
      <c r="D780" s="50"/>
      <c r="E780" s="50"/>
      <c r="F780" s="45"/>
    </row>
    <row r="781" spans="1:6" ht="12.75" x14ac:dyDescent="0.2">
      <c r="A781" s="50"/>
      <c r="C781" s="50"/>
      <c r="D781" s="50"/>
      <c r="E781" s="50"/>
      <c r="F781" s="45"/>
    </row>
    <row r="782" spans="1:6" ht="12.75" x14ac:dyDescent="0.2">
      <c r="A782" s="50"/>
      <c r="C782" s="50"/>
      <c r="D782" s="50"/>
      <c r="E782" s="50"/>
      <c r="F782" s="45"/>
    </row>
    <row r="783" spans="1:6" ht="12.75" x14ac:dyDescent="0.2">
      <c r="A783" s="50"/>
      <c r="C783" s="50"/>
      <c r="D783" s="50"/>
      <c r="E783" s="50"/>
      <c r="F783" s="45"/>
    </row>
    <row r="784" spans="1:6" ht="12.75" x14ac:dyDescent="0.2">
      <c r="A784" s="50"/>
      <c r="C784" s="50"/>
      <c r="D784" s="50"/>
      <c r="E784" s="50"/>
      <c r="F784" s="45"/>
    </row>
    <row r="785" spans="1:6" ht="12.75" x14ac:dyDescent="0.2">
      <c r="A785" s="50"/>
      <c r="C785" s="50"/>
      <c r="D785" s="50"/>
      <c r="E785" s="50"/>
      <c r="F785" s="45"/>
    </row>
    <row r="786" spans="1:6" ht="12.75" x14ac:dyDescent="0.2">
      <c r="A786" s="50"/>
      <c r="C786" s="50"/>
      <c r="D786" s="50"/>
      <c r="E786" s="50"/>
      <c r="F786" s="45"/>
    </row>
    <row r="787" spans="1:6" ht="12.75" x14ac:dyDescent="0.2">
      <c r="A787" s="50"/>
      <c r="C787" s="50"/>
      <c r="D787" s="50"/>
      <c r="E787" s="50"/>
      <c r="F787" s="45"/>
    </row>
    <row r="788" spans="1:6" ht="12.75" x14ac:dyDescent="0.2">
      <c r="A788" s="50"/>
      <c r="C788" s="50"/>
      <c r="D788" s="50"/>
      <c r="E788" s="50"/>
      <c r="F788" s="45"/>
    </row>
    <row r="789" spans="1:6" ht="12.75" x14ac:dyDescent="0.2">
      <c r="A789" s="50"/>
      <c r="C789" s="50"/>
      <c r="D789" s="50"/>
      <c r="E789" s="50"/>
      <c r="F789" s="45"/>
    </row>
    <row r="790" spans="1:6" ht="12.75" x14ac:dyDescent="0.2">
      <c r="A790" s="50"/>
      <c r="C790" s="50"/>
      <c r="D790" s="50"/>
      <c r="E790" s="50"/>
      <c r="F790" s="45"/>
    </row>
    <row r="791" spans="1:6" ht="12.75" x14ac:dyDescent="0.2">
      <c r="A791" s="50"/>
      <c r="C791" s="50"/>
      <c r="D791" s="50"/>
      <c r="E791" s="50"/>
      <c r="F791" s="45"/>
    </row>
    <row r="792" spans="1:6" ht="12.75" x14ac:dyDescent="0.2">
      <c r="A792" s="50"/>
      <c r="C792" s="50"/>
      <c r="D792" s="50"/>
      <c r="E792" s="50"/>
      <c r="F792" s="45"/>
    </row>
    <row r="793" spans="1:6" ht="12.75" x14ac:dyDescent="0.2">
      <c r="A793" s="50"/>
      <c r="C793" s="50"/>
      <c r="D793" s="50"/>
      <c r="E793" s="50"/>
      <c r="F793" s="45"/>
    </row>
    <row r="794" spans="1:6" ht="12.75" x14ac:dyDescent="0.2">
      <c r="A794" s="50"/>
      <c r="C794" s="50"/>
      <c r="D794" s="50"/>
      <c r="E794" s="50"/>
      <c r="F794" s="45"/>
    </row>
    <row r="795" spans="1:6" ht="12.75" x14ac:dyDescent="0.2">
      <c r="A795" s="50"/>
      <c r="C795" s="50"/>
      <c r="D795" s="50"/>
      <c r="E795" s="50"/>
      <c r="F795" s="45"/>
    </row>
    <row r="796" spans="1:6" ht="12.75" x14ac:dyDescent="0.2">
      <c r="A796" s="50"/>
      <c r="C796" s="50"/>
      <c r="D796" s="50"/>
      <c r="E796" s="50"/>
      <c r="F796" s="45"/>
    </row>
    <row r="797" spans="1:6" ht="12.75" x14ac:dyDescent="0.2">
      <c r="A797" s="50"/>
      <c r="C797" s="50"/>
      <c r="D797" s="50"/>
      <c r="E797" s="50"/>
      <c r="F797" s="45"/>
    </row>
    <row r="798" spans="1:6" ht="12.75" x14ac:dyDescent="0.2">
      <c r="A798" s="50"/>
      <c r="C798" s="50"/>
      <c r="D798" s="50"/>
      <c r="E798" s="50"/>
      <c r="F798" s="45"/>
    </row>
    <row r="799" spans="1:6" ht="12.75" x14ac:dyDescent="0.2">
      <c r="A799" s="50"/>
      <c r="C799" s="50"/>
      <c r="D799" s="50"/>
      <c r="E799" s="50"/>
      <c r="F799" s="45"/>
    </row>
    <row r="800" spans="1:6" ht="12.75" x14ac:dyDescent="0.2">
      <c r="A800" s="50"/>
      <c r="C800" s="50"/>
      <c r="D800" s="50"/>
      <c r="E800" s="50"/>
      <c r="F800" s="45"/>
    </row>
    <row r="801" spans="1:6" ht="12.75" x14ac:dyDescent="0.2">
      <c r="A801" s="50"/>
      <c r="C801" s="50"/>
      <c r="D801" s="50"/>
      <c r="E801" s="50"/>
      <c r="F801" s="45"/>
    </row>
    <row r="802" spans="1:6" ht="12.75" x14ac:dyDescent="0.2">
      <c r="A802" s="50"/>
      <c r="C802" s="50"/>
      <c r="D802" s="50"/>
      <c r="E802" s="50"/>
      <c r="F802" s="45"/>
    </row>
    <row r="803" spans="1:6" ht="12.75" x14ac:dyDescent="0.2">
      <c r="A803" s="50"/>
      <c r="C803" s="50"/>
      <c r="D803" s="50"/>
      <c r="E803" s="50"/>
      <c r="F803" s="45"/>
    </row>
    <row r="804" spans="1:6" ht="12.75" x14ac:dyDescent="0.2">
      <c r="A804" s="50"/>
      <c r="C804" s="50"/>
      <c r="D804" s="50"/>
      <c r="E804" s="50"/>
      <c r="F804" s="45"/>
    </row>
    <row r="805" spans="1:6" ht="12.75" x14ac:dyDescent="0.2">
      <c r="A805" s="50"/>
      <c r="C805" s="50"/>
      <c r="D805" s="50"/>
      <c r="E805" s="50"/>
      <c r="F805" s="45"/>
    </row>
    <row r="806" spans="1:6" ht="12.75" x14ac:dyDescent="0.2">
      <c r="A806" s="50"/>
      <c r="C806" s="50"/>
      <c r="D806" s="50"/>
      <c r="E806" s="50"/>
      <c r="F806" s="45"/>
    </row>
    <row r="807" spans="1:6" ht="12.75" x14ac:dyDescent="0.2">
      <c r="A807" s="50"/>
      <c r="C807" s="50"/>
      <c r="D807" s="50"/>
      <c r="E807" s="50"/>
      <c r="F807" s="45"/>
    </row>
    <row r="808" spans="1:6" ht="12.75" x14ac:dyDescent="0.2">
      <c r="A808" s="50"/>
      <c r="C808" s="50"/>
      <c r="D808" s="50"/>
      <c r="E808" s="50"/>
      <c r="F808" s="45"/>
    </row>
    <row r="809" spans="1:6" ht="12.75" x14ac:dyDescent="0.2">
      <c r="A809" s="50"/>
      <c r="C809" s="50"/>
      <c r="D809" s="50"/>
      <c r="E809" s="50"/>
      <c r="F809" s="45"/>
    </row>
    <row r="810" spans="1:6" ht="12.75" x14ac:dyDescent="0.2">
      <c r="A810" s="50"/>
      <c r="C810" s="50"/>
      <c r="D810" s="50"/>
      <c r="E810" s="50"/>
      <c r="F810" s="45"/>
    </row>
    <row r="811" spans="1:6" ht="12.75" x14ac:dyDescent="0.2">
      <c r="A811" s="50"/>
      <c r="C811" s="50"/>
      <c r="D811" s="50"/>
      <c r="E811" s="50"/>
      <c r="F811" s="45"/>
    </row>
    <row r="812" spans="1:6" ht="12.75" x14ac:dyDescent="0.2">
      <c r="A812" s="50"/>
      <c r="C812" s="50"/>
      <c r="D812" s="50"/>
      <c r="E812" s="50"/>
      <c r="F812" s="45"/>
    </row>
    <row r="813" spans="1:6" ht="12.75" x14ac:dyDescent="0.2">
      <c r="A813" s="50"/>
      <c r="C813" s="50"/>
      <c r="D813" s="50"/>
      <c r="E813" s="50"/>
      <c r="F813" s="45"/>
    </row>
    <row r="814" spans="1:6" ht="12.75" x14ac:dyDescent="0.2">
      <c r="A814" s="50"/>
      <c r="C814" s="50"/>
      <c r="D814" s="50"/>
      <c r="E814" s="50"/>
      <c r="F814" s="45"/>
    </row>
    <row r="815" spans="1:6" ht="12.75" x14ac:dyDescent="0.2">
      <c r="A815" s="50"/>
      <c r="C815" s="50"/>
      <c r="D815" s="50"/>
      <c r="E815" s="50"/>
      <c r="F815" s="45"/>
    </row>
    <row r="816" spans="1:6" ht="12.75" x14ac:dyDescent="0.2">
      <c r="A816" s="50"/>
      <c r="C816" s="50"/>
      <c r="D816" s="50"/>
      <c r="E816" s="50"/>
      <c r="F816" s="45"/>
    </row>
    <row r="817" spans="1:6" ht="12.75" x14ac:dyDescent="0.2">
      <c r="A817" s="50"/>
      <c r="C817" s="50"/>
      <c r="D817" s="50"/>
      <c r="E817" s="50"/>
      <c r="F817" s="45"/>
    </row>
    <row r="818" spans="1:6" ht="12.75" x14ac:dyDescent="0.2">
      <c r="A818" s="50"/>
      <c r="C818" s="50"/>
      <c r="D818" s="50"/>
      <c r="E818" s="50"/>
      <c r="F818" s="45"/>
    </row>
    <row r="819" spans="1:6" ht="12.75" x14ac:dyDescent="0.2">
      <c r="A819" s="50"/>
      <c r="C819" s="50"/>
      <c r="D819" s="50"/>
      <c r="E819" s="50"/>
      <c r="F819" s="45"/>
    </row>
    <row r="820" spans="1:6" ht="12.75" x14ac:dyDescent="0.2">
      <c r="A820" s="50"/>
      <c r="C820" s="50"/>
      <c r="D820" s="50"/>
      <c r="E820" s="50"/>
      <c r="F820" s="45"/>
    </row>
    <row r="821" spans="1:6" ht="12.75" x14ac:dyDescent="0.2">
      <c r="A821" s="50"/>
      <c r="C821" s="50"/>
      <c r="D821" s="50"/>
      <c r="E821" s="50"/>
      <c r="F821" s="45"/>
    </row>
    <row r="822" spans="1:6" ht="12.75" x14ac:dyDescent="0.2">
      <c r="A822" s="50"/>
      <c r="C822" s="50"/>
      <c r="D822" s="50"/>
      <c r="E822" s="50"/>
      <c r="F822" s="45"/>
    </row>
    <row r="823" spans="1:6" ht="12.75" x14ac:dyDescent="0.2">
      <c r="A823" s="50"/>
      <c r="C823" s="50"/>
      <c r="D823" s="50"/>
      <c r="E823" s="50"/>
      <c r="F823" s="45"/>
    </row>
    <row r="824" spans="1:6" ht="12.75" x14ac:dyDescent="0.2">
      <c r="A824" s="50"/>
      <c r="C824" s="50"/>
      <c r="D824" s="50"/>
      <c r="E824" s="50"/>
      <c r="F824" s="45"/>
    </row>
    <row r="825" spans="1:6" ht="12.75" x14ac:dyDescent="0.2">
      <c r="A825" s="50"/>
      <c r="C825" s="50"/>
      <c r="D825" s="50"/>
      <c r="E825" s="50"/>
      <c r="F825" s="45"/>
    </row>
    <row r="826" spans="1:6" ht="12.75" x14ac:dyDescent="0.2">
      <c r="A826" s="50"/>
      <c r="C826" s="50"/>
      <c r="D826" s="50"/>
      <c r="E826" s="50"/>
      <c r="F826" s="45"/>
    </row>
    <row r="827" spans="1:6" ht="12.75" x14ac:dyDescent="0.2">
      <c r="A827" s="50"/>
      <c r="C827" s="50"/>
      <c r="D827" s="50"/>
      <c r="E827" s="50"/>
      <c r="F827" s="45"/>
    </row>
    <row r="828" spans="1:6" ht="12.75" x14ac:dyDescent="0.2">
      <c r="A828" s="50"/>
      <c r="C828" s="50"/>
      <c r="D828" s="50"/>
      <c r="E828" s="50"/>
      <c r="F828" s="45"/>
    </row>
    <row r="829" spans="1:6" ht="12.75" x14ac:dyDescent="0.2">
      <c r="A829" s="50"/>
      <c r="C829" s="50"/>
      <c r="D829" s="50"/>
      <c r="E829" s="50"/>
      <c r="F829" s="45"/>
    </row>
    <row r="830" spans="1:6" ht="12.75" x14ac:dyDescent="0.2">
      <c r="A830" s="50"/>
      <c r="C830" s="50"/>
      <c r="D830" s="50"/>
      <c r="E830" s="50"/>
      <c r="F830" s="45"/>
    </row>
    <row r="831" spans="1:6" ht="12.75" x14ac:dyDescent="0.2">
      <c r="A831" s="50"/>
      <c r="C831" s="50"/>
      <c r="D831" s="50"/>
      <c r="E831" s="50"/>
      <c r="F831" s="45"/>
    </row>
    <row r="832" spans="1:6" ht="12.75" x14ac:dyDescent="0.2">
      <c r="A832" s="50"/>
      <c r="C832" s="50"/>
      <c r="D832" s="50"/>
      <c r="E832" s="50"/>
      <c r="F832" s="45"/>
    </row>
    <row r="833" spans="1:6" ht="12.75" x14ac:dyDescent="0.2">
      <c r="A833" s="50"/>
      <c r="C833" s="50"/>
      <c r="D833" s="50"/>
      <c r="E833" s="50"/>
      <c r="F833" s="45"/>
    </row>
    <row r="834" spans="1:6" ht="12.75" x14ac:dyDescent="0.2">
      <c r="A834" s="50"/>
      <c r="C834" s="50"/>
      <c r="D834" s="50"/>
      <c r="E834" s="50"/>
      <c r="F834" s="45"/>
    </row>
    <row r="835" spans="1:6" ht="12.75" x14ac:dyDescent="0.2">
      <c r="A835" s="50"/>
      <c r="C835" s="50"/>
      <c r="D835" s="50"/>
      <c r="E835" s="50"/>
      <c r="F835" s="45"/>
    </row>
    <row r="836" spans="1:6" ht="12.75" x14ac:dyDescent="0.2">
      <c r="A836" s="50"/>
      <c r="C836" s="50"/>
      <c r="D836" s="50"/>
      <c r="E836" s="50"/>
      <c r="F836" s="45"/>
    </row>
    <row r="837" spans="1:6" ht="12.75" x14ac:dyDescent="0.2">
      <c r="A837" s="50"/>
      <c r="C837" s="50"/>
      <c r="D837" s="50"/>
      <c r="E837" s="50"/>
      <c r="F837" s="45"/>
    </row>
    <row r="838" spans="1:6" ht="12.75" x14ac:dyDescent="0.2">
      <c r="A838" s="50"/>
      <c r="C838" s="50"/>
      <c r="D838" s="50"/>
      <c r="E838" s="50"/>
      <c r="F838" s="45"/>
    </row>
    <row r="839" spans="1:6" ht="12.75" x14ac:dyDescent="0.2">
      <c r="A839" s="50"/>
      <c r="C839" s="50"/>
      <c r="D839" s="50"/>
      <c r="E839" s="50"/>
      <c r="F839" s="45"/>
    </row>
    <row r="840" spans="1:6" ht="12.75" x14ac:dyDescent="0.2">
      <c r="A840" s="50"/>
      <c r="C840" s="50"/>
      <c r="D840" s="50"/>
      <c r="E840" s="50"/>
      <c r="F840" s="45"/>
    </row>
    <row r="841" spans="1:6" ht="12.75" x14ac:dyDescent="0.2">
      <c r="A841" s="50"/>
      <c r="C841" s="50"/>
      <c r="D841" s="50"/>
      <c r="E841" s="50"/>
      <c r="F841" s="45"/>
    </row>
    <row r="842" spans="1:6" ht="12.75" x14ac:dyDescent="0.2">
      <c r="A842" s="50"/>
      <c r="C842" s="50"/>
      <c r="D842" s="50"/>
      <c r="E842" s="50"/>
      <c r="F842" s="45"/>
    </row>
    <row r="843" spans="1:6" ht="12.75" x14ac:dyDescent="0.2">
      <c r="A843" s="50"/>
      <c r="C843" s="50"/>
      <c r="D843" s="50"/>
      <c r="E843" s="50"/>
      <c r="F843" s="45"/>
    </row>
    <row r="844" spans="1:6" ht="12.75" x14ac:dyDescent="0.2">
      <c r="A844" s="50"/>
      <c r="C844" s="50"/>
      <c r="D844" s="50"/>
      <c r="E844" s="50"/>
      <c r="F844" s="45"/>
    </row>
    <row r="845" spans="1:6" ht="12.75" x14ac:dyDescent="0.2">
      <c r="A845" s="50"/>
      <c r="C845" s="50"/>
      <c r="D845" s="50"/>
      <c r="E845" s="50"/>
      <c r="F845" s="45"/>
    </row>
    <row r="846" spans="1:6" ht="12.75" x14ac:dyDescent="0.2">
      <c r="A846" s="50"/>
      <c r="C846" s="50"/>
      <c r="D846" s="50"/>
      <c r="E846" s="50"/>
      <c r="F846" s="45"/>
    </row>
    <row r="847" spans="1:6" ht="12.75" x14ac:dyDescent="0.2">
      <c r="A847" s="50"/>
      <c r="C847" s="50"/>
      <c r="D847" s="50"/>
      <c r="E847" s="50"/>
      <c r="F847" s="45"/>
    </row>
    <row r="848" spans="1:6" ht="12.75" x14ac:dyDescent="0.2">
      <c r="A848" s="50"/>
      <c r="C848" s="50"/>
      <c r="D848" s="50"/>
      <c r="E848" s="50"/>
      <c r="F848" s="45"/>
    </row>
    <row r="849" spans="1:6" ht="12.75" x14ac:dyDescent="0.2">
      <c r="A849" s="50"/>
      <c r="C849" s="50"/>
      <c r="D849" s="50"/>
      <c r="E849" s="50"/>
      <c r="F849" s="45"/>
    </row>
    <row r="850" spans="1:6" ht="12.75" x14ac:dyDescent="0.2">
      <c r="A850" s="50"/>
      <c r="C850" s="50"/>
      <c r="D850" s="50"/>
      <c r="E850" s="50"/>
      <c r="F850" s="45"/>
    </row>
    <row r="851" spans="1:6" ht="12.75" x14ac:dyDescent="0.2">
      <c r="A851" s="50"/>
      <c r="C851" s="50"/>
      <c r="D851" s="50"/>
      <c r="E851" s="50"/>
      <c r="F851" s="45"/>
    </row>
    <row r="852" spans="1:6" ht="12.75" x14ac:dyDescent="0.2">
      <c r="A852" s="50"/>
      <c r="C852" s="50"/>
      <c r="D852" s="50"/>
      <c r="E852" s="50"/>
      <c r="F852" s="45"/>
    </row>
    <row r="853" spans="1:6" ht="12.75" x14ac:dyDescent="0.2">
      <c r="A853" s="50"/>
      <c r="C853" s="50"/>
      <c r="D853" s="50"/>
      <c r="E853" s="50"/>
      <c r="F853" s="45"/>
    </row>
    <row r="854" spans="1:6" ht="12.75" x14ac:dyDescent="0.2">
      <c r="A854" s="50"/>
      <c r="C854" s="50"/>
      <c r="D854" s="50"/>
      <c r="E854" s="50"/>
      <c r="F854" s="45"/>
    </row>
    <row r="855" spans="1:6" ht="12.75" x14ac:dyDescent="0.2">
      <c r="A855" s="50"/>
      <c r="C855" s="50"/>
      <c r="D855" s="50"/>
      <c r="E855" s="50"/>
      <c r="F855" s="45"/>
    </row>
    <row r="856" spans="1:6" ht="12.75" x14ac:dyDescent="0.2">
      <c r="A856" s="50"/>
      <c r="C856" s="50"/>
      <c r="D856" s="50"/>
      <c r="E856" s="50"/>
      <c r="F856" s="45"/>
    </row>
    <row r="857" spans="1:6" ht="12.75" x14ac:dyDescent="0.2">
      <c r="A857" s="50"/>
      <c r="C857" s="50"/>
      <c r="D857" s="50"/>
      <c r="E857" s="50"/>
      <c r="F857" s="45"/>
    </row>
    <row r="858" spans="1:6" ht="12.75" x14ac:dyDescent="0.2">
      <c r="A858" s="50"/>
      <c r="C858" s="50"/>
      <c r="D858" s="50"/>
      <c r="E858" s="50"/>
      <c r="F858" s="45"/>
    </row>
    <row r="859" spans="1:6" ht="12.75" x14ac:dyDescent="0.2">
      <c r="A859" s="50"/>
      <c r="C859" s="50"/>
      <c r="D859" s="50"/>
      <c r="E859" s="50"/>
      <c r="F859" s="45"/>
    </row>
    <row r="860" spans="1:6" ht="12.75" x14ac:dyDescent="0.2">
      <c r="A860" s="50"/>
      <c r="C860" s="50"/>
      <c r="D860" s="50"/>
      <c r="E860" s="50"/>
      <c r="F860" s="45"/>
    </row>
    <row r="861" spans="1:6" ht="12.75" x14ac:dyDescent="0.2">
      <c r="A861" s="50"/>
      <c r="C861" s="50"/>
      <c r="D861" s="50"/>
      <c r="E861" s="50"/>
      <c r="F861" s="45"/>
    </row>
    <row r="862" spans="1:6" ht="12.75" x14ac:dyDescent="0.2">
      <c r="A862" s="50"/>
      <c r="C862" s="50"/>
      <c r="D862" s="50"/>
      <c r="E862" s="50"/>
      <c r="F862" s="45"/>
    </row>
    <row r="863" spans="1:6" ht="12.75" x14ac:dyDescent="0.2">
      <c r="A863" s="50"/>
      <c r="C863" s="50"/>
      <c r="D863" s="50"/>
      <c r="E863" s="50"/>
      <c r="F863" s="45"/>
    </row>
    <row r="864" spans="1:6" ht="12.75" x14ac:dyDescent="0.2">
      <c r="A864" s="50"/>
      <c r="C864" s="50"/>
      <c r="D864" s="50"/>
      <c r="E864" s="50"/>
      <c r="F864" s="45"/>
    </row>
    <row r="865" spans="1:6" ht="12.75" x14ac:dyDescent="0.2">
      <c r="A865" s="50"/>
      <c r="C865" s="50"/>
      <c r="D865" s="50"/>
      <c r="E865" s="50"/>
      <c r="F865" s="45"/>
    </row>
    <row r="866" spans="1:6" ht="12.75" x14ac:dyDescent="0.2">
      <c r="A866" s="50"/>
      <c r="C866" s="50"/>
      <c r="D866" s="50"/>
      <c r="E866" s="50"/>
      <c r="F866" s="45"/>
    </row>
    <row r="867" spans="1:6" ht="12.75" x14ac:dyDescent="0.2">
      <c r="A867" s="50"/>
      <c r="C867" s="50"/>
      <c r="D867" s="50"/>
      <c r="E867" s="50"/>
      <c r="F867" s="45"/>
    </row>
    <row r="868" spans="1:6" ht="12.75" x14ac:dyDescent="0.2">
      <c r="A868" s="50"/>
      <c r="C868" s="50"/>
      <c r="D868" s="50"/>
      <c r="E868" s="50"/>
      <c r="F868" s="45"/>
    </row>
    <row r="869" spans="1:6" ht="12.75" x14ac:dyDescent="0.2">
      <c r="A869" s="50"/>
      <c r="C869" s="50"/>
      <c r="D869" s="50"/>
      <c r="E869" s="50"/>
      <c r="F869" s="45"/>
    </row>
    <row r="870" spans="1:6" ht="12.75" x14ac:dyDescent="0.2">
      <c r="A870" s="50"/>
      <c r="C870" s="50"/>
      <c r="D870" s="50"/>
      <c r="E870" s="50"/>
      <c r="F870" s="45"/>
    </row>
    <row r="871" spans="1:6" ht="12.75" x14ac:dyDescent="0.2">
      <c r="A871" s="50"/>
      <c r="C871" s="50"/>
      <c r="D871" s="50"/>
      <c r="E871" s="50"/>
      <c r="F871" s="45"/>
    </row>
    <row r="872" spans="1:6" ht="12.75" x14ac:dyDescent="0.2">
      <c r="A872" s="50"/>
      <c r="C872" s="50"/>
      <c r="D872" s="50"/>
      <c r="E872" s="50"/>
      <c r="F872" s="45"/>
    </row>
    <row r="873" spans="1:6" ht="12.75" x14ac:dyDescent="0.2">
      <c r="A873" s="50"/>
      <c r="C873" s="50"/>
      <c r="D873" s="50"/>
      <c r="E873" s="50"/>
      <c r="F873" s="45"/>
    </row>
    <row r="874" spans="1:6" ht="12.75" x14ac:dyDescent="0.2">
      <c r="A874" s="50"/>
      <c r="C874" s="50"/>
      <c r="D874" s="50"/>
      <c r="E874" s="50"/>
      <c r="F874" s="45"/>
    </row>
    <row r="875" spans="1:6" ht="12.75" x14ac:dyDescent="0.2">
      <c r="A875" s="50"/>
      <c r="C875" s="50"/>
      <c r="D875" s="50"/>
      <c r="E875" s="50"/>
      <c r="F875" s="45"/>
    </row>
    <row r="876" spans="1:6" ht="12.75" x14ac:dyDescent="0.2">
      <c r="A876" s="50"/>
      <c r="C876" s="50"/>
      <c r="D876" s="50"/>
      <c r="E876" s="50"/>
      <c r="F876" s="45"/>
    </row>
    <row r="877" spans="1:6" ht="12.75" x14ac:dyDescent="0.2">
      <c r="A877" s="50"/>
      <c r="C877" s="50"/>
      <c r="D877" s="50"/>
      <c r="E877" s="50"/>
      <c r="F877" s="45"/>
    </row>
    <row r="878" spans="1:6" ht="12.75" x14ac:dyDescent="0.2">
      <c r="A878" s="50"/>
      <c r="C878" s="50"/>
      <c r="D878" s="50"/>
      <c r="E878" s="50"/>
      <c r="F878" s="45"/>
    </row>
    <row r="879" spans="1:6" ht="12.75" x14ac:dyDescent="0.2">
      <c r="A879" s="50"/>
      <c r="C879" s="50"/>
      <c r="D879" s="50"/>
      <c r="E879" s="50"/>
      <c r="F879" s="45"/>
    </row>
    <row r="880" spans="1:6" ht="12.75" x14ac:dyDescent="0.2">
      <c r="A880" s="50"/>
      <c r="C880" s="50"/>
      <c r="D880" s="50"/>
      <c r="E880" s="50"/>
      <c r="F880" s="45"/>
    </row>
    <row r="881" spans="1:6" ht="12.75" x14ac:dyDescent="0.2">
      <c r="A881" s="50"/>
      <c r="C881" s="50"/>
      <c r="D881" s="50"/>
      <c r="E881" s="50"/>
      <c r="F881" s="45"/>
    </row>
    <row r="882" spans="1:6" ht="12.75" x14ac:dyDescent="0.2">
      <c r="A882" s="50"/>
      <c r="C882" s="50"/>
      <c r="D882" s="50"/>
      <c r="E882" s="50"/>
      <c r="F882" s="45"/>
    </row>
    <row r="883" spans="1:6" ht="12.75" x14ac:dyDescent="0.2">
      <c r="A883" s="50"/>
      <c r="C883" s="50"/>
      <c r="D883" s="50"/>
      <c r="E883" s="50"/>
      <c r="F883" s="45"/>
    </row>
    <row r="884" spans="1:6" ht="12.75" x14ac:dyDescent="0.2">
      <c r="A884" s="50"/>
      <c r="C884" s="50"/>
      <c r="D884" s="50"/>
      <c r="E884" s="50"/>
      <c r="F884" s="45"/>
    </row>
    <row r="885" spans="1:6" ht="12.75" x14ac:dyDescent="0.2">
      <c r="A885" s="50"/>
      <c r="C885" s="50"/>
      <c r="D885" s="50"/>
      <c r="E885" s="50"/>
      <c r="F885" s="45"/>
    </row>
    <row r="886" spans="1:6" ht="12.75" x14ac:dyDescent="0.2">
      <c r="A886" s="50"/>
      <c r="C886" s="50"/>
      <c r="D886" s="50"/>
      <c r="E886" s="50"/>
      <c r="F886" s="45"/>
    </row>
    <row r="887" spans="1:6" ht="12.75" x14ac:dyDescent="0.2">
      <c r="A887" s="50"/>
      <c r="C887" s="50"/>
      <c r="D887" s="50"/>
      <c r="E887" s="50"/>
      <c r="F887" s="45"/>
    </row>
    <row r="888" spans="1:6" ht="12.75" x14ac:dyDescent="0.2">
      <c r="A888" s="50"/>
      <c r="C888" s="50"/>
      <c r="D888" s="50"/>
      <c r="E888" s="50"/>
      <c r="F888" s="45"/>
    </row>
    <row r="889" spans="1:6" ht="12.75" x14ac:dyDescent="0.2">
      <c r="A889" s="50"/>
      <c r="C889" s="50"/>
      <c r="D889" s="50"/>
      <c r="E889" s="50"/>
      <c r="F889" s="45"/>
    </row>
    <row r="890" spans="1:6" ht="12.75" x14ac:dyDescent="0.2">
      <c r="A890" s="50"/>
      <c r="C890" s="50"/>
      <c r="D890" s="50"/>
      <c r="E890" s="50"/>
      <c r="F890" s="45"/>
    </row>
    <row r="891" spans="1:6" ht="12.75" x14ac:dyDescent="0.2">
      <c r="A891" s="50"/>
      <c r="C891" s="50"/>
      <c r="D891" s="50"/>
      <c r="E891" s="50"/>
      <c r="F891" s="45"/>
    </row>
    <row r="892" spans="1:6" ht="12.75" x14ac:dyDescent="0.2">
      <c r="A892" s="50"/>
      <c r="C892" s="50"/>
      <c r="D892" s="50"/>
      <c r="E892" s="50"/>
      <c r="F892" s="45"/>
    </row>
    <row r="893" spans="1:6" ht="12.75" x14ac:dyDescent="0.2">
      <c r="A893" s="50"/>
      <c r="C893" s="50"/>
      <c r="D893" s="50"/>
      <c r="E893" s="50"/>
      <c r="F893" s="45"/>
    </row>
    <row r="894" spans="1:6" ht="12.75" x14ac:dyDescent="0.2">
      <c r="A894" s="50"/>
      <c r="C894" s="50"/>
      <c r="D894" s="50"/>
      <c r="E894" s="50"/>
      <c r="F894" s="45"/>
    </row>
    <row r="895" spans="1:6" ht="12.75" x14ac:dyDescent="0.2">
      <c r="A895" s="50"/>
      <c r="C895" s="50"/>
      <c r="D895" s="50"/>
      <c r="E895" s="50"/>
      <c r="F895" s="45"/>
    </row>
    <row r="896" spans="1:6" ht="12.75" x14ac:dyDescent="0.2">
      <c r="A896" s="50"/>
      <c r="C896" s="50"/>
      <c r="D896" s="50"/>
      <c r="E896" s="50"/>
      <c r="F896" s="45"/>
    </row>
    <row r="897" spans="1:6" ht="12.75" x14ac:dyDescent="0.2">
      <c r="A897" s="50"/>
      <c r="C897" s="50"/>
      <c r="D897" s="50"/>
      <c r="E897" s="50"/>
      <c r="F897" s="45"/>
    </row>
    <row r="898" spans="1:6" ht="12.75" x14ac:dyDescent="0.2">
      <c r="A898" s="50"/>
      <c r="C898" s="50"/>
      <c r="D898" s="50"/>
      <c r="E898" s="50"/>
      <c r="F898" s="45"/>
    </row>
    <row r="899" spans="1:6" ht="12.75" x14ac:dyDescent="0.2">
      <c r="A899" s="50"/>
      <c r="C899" s="50"/>
      <c r="D899" s="50"/>
      <c r="E899" s="50"/>
      <c r="F899" s="45"/>
    </row>
    <row r="900" spans="1:6" ht="12.75" x14ac:dyDescent="0.2">
      <c r="A900" s="50"/>
      <c r="C900" s="50"/>
      <c r="D900" s="50"/>
      <c r="E900" s="50"/>
      <c r="F900" s="45"/>
    </row>
    <row r="901" spans="1:6" ht="12.75" x14ac:dyDescent="0.2">
      <c r="A901" s="50"/>
      <c r="C901" s="50"/>
      <c r="D901" s="50"/>
      <c r="E901" s="50"/>
      <c r="F901" s="45"/>
    </row>
    <row r="902" spans="1:6" ht="12.75" x14ac:dyDescent="0.2">
      <c r="A902" s="50"/>
      <c r="C902" s="50"/>
      <c r="D902" s="50"/>
      <c r="E902" s="50"/>
      <c r="F902" s="45"/>
    </row>
    <row r="903" spans="1:6" ht="12.75" x14ac:dyDescent="0.2">
      <c r="A903" s="50"/>
      <c r="C903" s="50"/>
      <c r="D903" s="50"/>
      <c r="E903" s="50"/>
      <c r="F903" s="45"/>
    </row>
    <row r="904" spans="1:6" ht="12.75" x14ac:dyDescent="0.2">
      <c r="A904" s="50"/>
      <c r="C904" s="50"/>
      <c r="D904" s="50"/>
      <c r="E904" s="50"/>
      <c r="F904" s="45"/>
    </row>
    <row r="905" spans="1:6" ht="12.75" x14ac:dyDescent="0.2">
      <c r="A905" s="50"/>
      <c r="C905" s="50"/>
      <c r="D905" s="50"/>
      <c r="E905" s="50"/>
      <c r="F905" s="45"/>
    </row>
    <row r="906" spans="1:6" ht="12.75" x14ac:dyDescent="0.2">
      <c r="A906" s="50"/>
      <c r="C906" s="50"/>
      <c r="D906" s="50"/>
      <c r="E906" s="50"/>
      <c r="F906" s="45"/>
    </row>
    <row r="907" spans="1:6" ht="12.75" x14ac:dyDescent="0.2">
      <c r="A907" s="50"/>
      <c r="C907" s="50"/>
      <c r="D907" s="50"/>
      <c r="E907" s="50"/>
      <c r="F907" s="45"/>
    </row>
    <row r="908" spans="1:6" ht="12.75" x14ac:dyDescent="0.2">
      <c r="A908" s="50"/>
      <c r="C908" s="50"/>
      <c r="D908" s="50"/>
      <c r="E908" s="50"/>
      <c r="F908" s="45"/>
    </row>
    <row r="909" spans="1:6" ht="12.75" x14ac:dyDescent="0.2">
      <c r="A909" s="50"/>
      <c r="C909" s="50"/>
      <c r="D909" s="50"/>
      <c r="E909" s="50"/>
      <c r="F909" s="45"/>
    </row>
    <row r="910" spans="1:6" ht="12.75" x14ac:dyDescent="0.2">
      <c r="A910" s="50"/>
      <c r="C910" s="50"/>
      <c r="D910" s="50"/>
      <c r="E910" s="50"/>
      <c r="F910" s="45"/>
    </row>
    <row r="911" spans="1:6" ht="12.75" x14ac:dyDescent="0.2">
      <c r="A911" s="50"/>
      <c r="C911" s="50"/>
      <c r="D911" s="50"/>
      <c r="E911" s="50"/>
      <c r="F911" s="45"/>
    </row>
    <row r="912" spans="1:6" ht="12.75" x14ac:dyDescent="0.2">
      <c r="A912" s="50"/>
      <c r="C912" s="50"/>
      <c r="D912" s="50"/>
      <c r="E912" s="50"/>
      <c r="F912" s="45"/>
    </row>
    <row r="913" spans="1:6" ht="12.75" x14ac:dyDescent="0.2">
      <c r="A913" s="50"/>
      <c r="C913" s="50"/>
      <c r="D913" s="50"/>
      <c r="E913" s="50"/>
      <c r="F913" s="45"/>
    </row>
    <row r="914" spans="1:6" ht="12.75" x14ac:dyDescent="0.2">
      <c r="A914" s="50"/>
      <c r="C914" s="50"/>
      <c r="D914" s="50"/>
      <c r="E914" s="50"/>
      <c r="F914" s="45"/>
    </row>
    <row r="915" spans="1:6" ht="12.75" x14ac:dyDescent="0.2">
      <c r="A915" s="50"/>
      <c r="C915" s="50"/>
      <c r="D915" s="50"/>
      <c r="E915" s="50"/>
      <c r="F915" s="45"/>
    </row>
    <row r="916" spans="1:6" ht="12.75" x14ac:dyDescent="0.2">
      <c r="A916" s="50"/>
      <c r="C916" s="50"/>
      <c r="D916" s="50"/>
      <c r="E916" s="50"/>
      <c r="F916" s="45"/>
    </row>
    <row r="917" spans="1:6" ht="12.75" x14ac:dyDescent="0.2">
      <c r="A917" s="50"/>
      <c r="C917" s="50"/>
      <c r="D917" s="50"/>
      <c r="E917" s="50"/>
      <c r="F917" s="45"/>
    </row>
    <row r="918" spans="1:6" ht="12.75" x14ac:dyDescent="0.2">
      <c r="A918" s="50"/>
      <c r="C918" s="50"/>
      <c r="D918" s="50"/>
      <c r="E918" s="50"/>
      <c r="F918" s="45"/>
    </row>
    <row r="919" spans="1:6" ht="12.75" x14ac:dyDescent="0.2">
      <c r="A919" s="50"/>
      <c r="C919" s="50"/>
      <c r="D919" s="50"/>
      <c r="E919" s="50"/>
      <c r="F919" s="45"/>
    </row>
    <row r="920" spans="1:6" ht="12.75" x14ac:dyDescent="0.2">
      <c r="A920" s="50"/>
      <c r="C920" s="50"/>
      <c r="D920" s="50"/>
      <c r="E920" s="50"/>
      <c r="F920" s="45"/>
    </row>
    <row r="921" spans="1:6" ht="12.75" x14ac:dyDescent="0.2">
      <c r="A921" s="50"/>
      <c r="C921" s="50"/>
      <c r="D921" s="50"/>
      <c r="E921" s="50"/>
      <c r="F921" s="45"/>
    </row>
    <row r="922" spans="1:6" ht="12.75" x14ac:dyDescent="0.2">
      <c r="A922" s="50"/>
      <c r="C922" s="50"/>
      <c r="D922" s="50"/>
      <c r="E922" s="50"/>
      <c r="F922" s="45"/>
    </row>
    <row r="923" spans="1:6" ht="12.75" x14ac:dyDescent="0.2">
      <c r="A923" s="50"/>
      <c r="C923" s="50"/>
      <c r="D923" s="50"/>
      <c r="E923" s="50"/>
      <c r="F923" s="45"/>
    </row>
    <row r="924" spans="1:6" ht="12.75" x14ac:dyDescent="0.2">
      <c r="A924" s="50"/>
      <c r="C924" s="50"/>
      <c r="D924" s="50"/>
      <c r="E924" s="50"/>
      <c r="F924" s="45"/>
    </row>
    <row r="925" spans="1:6" ht="12.75" x14ac:dyDescent="0.2">
      <c r="A925" s="50"/>
      <c r="C925" s="50"/>
      <c r="D925" s="50"/>
      <c r="E925" s="50"/>
      <c r="F925" s="45"/>
    </row>
    <row r="926" spans="1:6" ht="12.75" x14ac:dyDescent="0.2">
      <c r="A926" s="50"/>
      <c r="C926" s="50"/>
      <c r="D926" s="50"/>
      <c r="E926" s="50"/>
      <c r="F926" s="45"/>
    </row>
    <row r="927" spans="1:6" ht="12.75" x14ac:dyDescent="0.2">
      <c r="A927" s="50"/>
      <c r="C927" s="50"/>
      <c r="D927" s="50"/>
      <c r="E927" s="50"/>
      <c r="F927" s="45"/>
    </row>
    <row r="928" spans="1:6" ht="12.75" x14ac:dyDescent="0.2">
      <c r="A928" s="50"/>
      <c r="C928" s="50"/>
      <c r="D928" s="50"/>
      <c r="E928" s="50"/>
      <c r="F928" s="45"/>
    </row>
    <row r="929" spans="1:6" ht="12.75" x14ac:dyDescent="0.2">
      <c r="A929" s="50"/>
      <c r="C929" s="50"/>
      <c r="D929" s="50"/>
      <c r="E929" s="50"/>
      <c r="F929" s="45"/>
    </row>
    <row r="930" spans="1:6" ht="12.75" x14ac:dyDescent="0.2">
      <c r="A930" s="50"/>
      <c r="C930" s="50"/>
      <c r="D930" s="50"/>
      <c r="E930" s="50"/>
      <c r="F930" s="45"/>
    </row>
    <row r="931" spans="1:6" ht="12.75" x14ac:dyDescent="0.2">
      <c r="A931" s="50"/>
      <c r="C931" s="50"/>
      <c r="D931" s="50"/>
      <c r="E931" s="50"/>
      <c r="F931" s="45"/>
    </row>
    <row r="932" spans="1:6" ht="12.75" x14ac:dyDescent="0.2">
      <c r="A932" s="50"/>
      <c r="C932" s="50"/>
      <c r="D932" s="50"/>
      <c r="E932" s="50"/>
      <c r="F932" s="45"/>
    </row>
    <row r="933" spans="1:6" ht="12.75" x14ac:dyDescent="0.2">
      <c r="A933" s="50"/>
      <c r="C933" s="50"/>
      <c r="D933" s="50"/>
      <c r="E933" s="50"/>
      <c r="F933" s="45"/>
    </row>
    <row r="934" spans="1:6" ht="12.75" x14ac:dyDescent="0.2">
      <c r="A934" s="50"/>
      <c r="C934" s="50"/>
      <c r="D934" s="50"/>
      <c r="E934" s="50"/>
      <c r="F934" s="45"/>
    </row>
    <row r="935" spans="1:6" ht="12.75" x14ac:dyDescent="0.2">
      <c r="A935" s="50"/>
      <c r="C935" s="50"/>
      <c r="D935" s="50"/>
      <c r="E935" s="50"/>
      <c r="F935" s="45"/>
    </row>
    <row r="936" spans="1:6" ht="12.75" x14ac:dyDescent="0.2">
      <c r="A936" s="50"/>
      <c r="C936" s="50"/>
      <c r="D936" s="50"/>
      <c r="E936" s="50"/>
      <c r="F936" s="45"/>
    </row>
    <row r="937" spans="1:6" ht="12.75" x14ac:dyDescent="0.2">
      <c r="A937" s="50"/>
      <c r="C937" s="50"/>
      <c r="D937" s="50"/>
      <c r="E937" s="50"/>
      <c r="F937" s="45"/>
    </row>
    <row r="938" spans="1:6" ht="12.75" x14ac:dyDescent="0.2">
      <c r="A938" s="50"/>
      <c r="C938" s="50"/>
      <c r="D938" s="50"/>
      <c r="E938" s="50"/>
      <c r="F938" s="45"/>
    </row>
    <row r="939" spans="1:6" ht="12.75" x14ac:dyDescent="0.2">
      <c r="A939" s="50"/>
      <c r="C939" s="50"/>
      <c r="D939" s="50"/>
      <c r="E939" s="50"/>
      <c r="F939" s="45"/>
    </row>
    <row r="940" spans="1:6" ht="12.75" x14ac:dyDescent="0.2">
      <c r="A940" s="50"/>
      <c r="C940" s="50"/>
      <c r="D940" s="50"/>
      <c r="E940" s="50"/>
      <c r="F940" s="45"/>
    </row>
    <row r="941" spans="1:6" ht="12.75" x14ac:dyDescent="0.2">
      <c r="A941" s="50"/>
      <c r="C941" s="50"/>
      <c r="D941" s="50"/>
      <c r="E941" s="50"/>
      <c r="F941" s="45"/>
    </row>
    <row r="942" spans="1:6" ht="12.75" x14ac:dyDescent="0.2">
      <c r="A942" s="50"/>
      <c r="C942" s="50"/>
      <c r="D942" s="50"/>
      <c r="E942" s="50"/>
      <c r="F942" s="45"/>
    </row>
    <row r="943" spans="1:6" ht="12.75" x14ac:dyDescent="0.2">
      <c r="A943" s="50"/>
      <c r="C943" s="50"/>
      <c r="D943" s="50"/>
      <c r="E943" s="50"/>
      <c r="F943" s="45"/>
    </row>
    <row r="944" spans="1:6" ht="12.75" x14ac:dyDescent="0.2">
      <c r="A944" s="50"/>
      <c r="C944" s="50"/>
      <c r="D944" s="50"/>
      <c r="E944" s="50"/>
      <c r="F944" s="45"/>
    </row>
    <row r="945" spans="1:6" ht="12.75" x14ac:dyDescent="0.2">
      <c r="A945" s="50"/>
      <c r="C945" s="50"/>
      <c r="D945" s="50"/>
      <c r="E945" s="50"/>
      <c r="F945" s="45"/>
    </row>
    <row r="946" spans="1:6" ht="12.75" x14ac:dyDescent="0.2">
      <c r="A946" s="50"/>
      <c r="C946" s="50"/>
      <c r="D946" s="50"/>
      <c r="E946" s="50"/>
      <c r="F946" s="45"/>
    </row>
    <row r="947" spans="1:6" ht="12.75" x14ac:dyDescent="0.2">
      <c r="A947" s="50"/>
      <c r="C947" s="50"/>
      <c r="D947" s="50"/>
      <c r="E947" s="50"/>
      <c r="F947" s="45"/>
    </row>
    <row r="948" spans="1:6" ht="12.75" x14ac:dyDescent="0.2">
      <c r="A948" s="50"/>
      <c r="C948" s="50"/>
      <c r="D948" s="50"/>
      <c r="E948" s="50"/>
      <c r="F948" s="45"/>
    </row>
    <row r="949" spans="1:6" ht="12.75" x14ac:dyDescent="0.2">
      <c r="A949" s="50"/>
      <c r="C949" s="50"/>
      <c r="D949" s="50"/>
      <c r="E949" s="50"/>
      <c r="F949" s="45"/>
    </row>
    <row r="950" spans="1:6" ht="12.75" x14ac:dyDescent="0.2">
      <c r="A950" s="50"/>
      <c r="C950" s="50"/>
      <c r="D950" s="50"/>
      <c r="E950" s="50"/>
      <c r="F950" s="45"/>
    </row>
    <row r="951" spans="1:6" ht="12.75" x14ac:dyDescent="0.2">
      <c r="A951" s="50"/>
      <c r="C951" s="50"/>
      <c r="D951" s="50"/>
      <c r="E951" s="50"/>
      <c r="F951" s="45"/>
    </row>
    <row r="952" spans="1:6" ht="12.75" x14ac:dyDescent="0.2">
      <c r="A952" s="50"/>
      <c r="C952" s="50"/>
      <c r="D952" s="50"/>
      <c r="E952" s="50"/>
      <c r="F952" s="45"/>
    </row>
    <row r="953" spans="1:6" ht="12.75" x14ac:dyDescent="0.2">
      <c r="A953" s="50"/>
      <c r="C953" s="50"/>
      <c r="D953" s="50"/>
      <c r="E953" s="50"/>
      <c r="F953" s="45"/>
    </row>
    <row r="954" spans="1:6" ht="12.75" x14ac:dyDescent="0.2">
      <c r="A954" s="50"/>
      <c r="C954" s="50"/>
      <c r="D954" s="50"/>
      <c r="E954" s="50"/>
      <c r="F954" s="45"/>
    </row>
    <row r="955" spans="1:6" ht="12.75" x14ac:dyDescent="0.2">
      <c r="A955" s="50"/>
      <c r="C955" s="50"/>
      <c r="D955" s="50"/>
      <c r="E955" s="50"/>
      <c r="F955" s="45"/>
    </row>
    <row r="956" spans="1:6" ht="12.75" x14ac:dyDescent="0.2">
      <c r="A956" s="50"/>
      <c r="C956" s="50"/>
      <c r="D956" s="50"/>
      <c r="E956" s="50"/>
      <c r="F956" s="45"/>
    </row>
    <row r="957" spans="1:6" ht="12.75" x14ac:dyDescent="0.2">
      <c r="A957" s="50"/>
      <c r="C957" s="50"/>
      <c r="D957" s="50"/>
      <c r="E957" s="50"/>
      <c r="F957" s="45"/>
    </row>
    <row r="958" spans="1:6" ht="12.75" x14ac:dyDescent="0.2">
      <c r="A958" s="50"/>
      <c r="C958" s="50"/>
      <c r="D958" s="50"/>
      <c r="E958" s="50"/>
      <c r="F958" s="45"/>
    </row>
    <row r="959" spans="1:6" ht="12.75" x14ac:dyDescent="0.2">
      <c r="A959" s="50"/>
      <c r="C959" s="50"/>
      <c r="D959" s="50"/>
      <c r="E959" s="50"/>
      <c r="F959" s="45"/>
    </row>
    <row r="960" spans="1:6" ht="12.75" x14ac:dyDescent="0.2">
      <c r="A960" s="50"/>
      <c r="C960" s="50"/>
      <c r="D960" s="50"/>
      <c r="E960" s="50"/>
      <c r="F960" s="45"/>
    </row>
    <row r="961" spans="1:6" ht="12.75" x14ac:dyDescent="0.2">
      <c r="A961" s="50"/>
      <c r="C961" s="50"/>
      <c r="D961" s="50"/>
      <c r="E961" s="50"/>
      <c r="F961" s="45"/>
    </row>
    <row r="962" spans="1:6" ht="12.75" x14ac:dyDescent="0.2">
      <c r="A962" s="50"/>
      <c r="C962" s="50"/>
      <c r="D962" s="50"/>
      <c r="E962" s="50"/>
      <c r="F962" s="45"/>
    </row>
    <row r="963" spans="1:6" ht="12.75" x14ac:dyDescent="0.2">
      <c r="A963" s="50"/>
      <c r="C963" s="50"/>
      <c r="D963" s="50"/>
      <c r="E963" s="50"/>
      <c r="F963" s="45"/>
    </row>
    <row r="964" spans="1:6" ht="12.75" x14ac:dyDescent="0.2">
      <c r="A964" s="50"/>
      <c r="C964" s="50"/>
      <c r="D964" s="50"/>
      <c r="E964" s="50"/>
      <c r="F964" s="45"/>
    </row>
    <row r="965" spans="1:6" ht="12.75" x14ac:dyDescent="0.2">
      <c r="A965" s="50"/>
      <c r="C965" s="50"/>
      <c r="D965" s="50"/>
      <c r="E965" s="50"/>
      <c r="F965" s="45"/>
    </row>
    <row r="966" spans="1:6" ht="12.75" x14ac:dyDescent="0.2">
      <c r="A966" s="50"/>
      <c r="C966" s="50"/>
      <c r="D966" s="50"/>
      <c r="E966" s="50"/>
      <c r="F966" s="45"/>
    </row>
    <row r="967" spans="1:6" ht="12.75" x14ac:dyDescent="0.2">
      <c r="A967" s="50"/>
      <c r="C967" s="50"/>
      <c r="D967" s="50"/>
      <c r="E967" s="50"/>
      <c r="F967" s="45"/>
    </row>
    <row r="968" spans="1:6" ht="12.75" x14ac:dyDescent="0.2">
      <c r="A968" s="50"/>
      <c r="C968" s="50"/>
      <c r="D968" s="50"/>
      <c r="E968" s="50"/>
      <c r="F968" s="45"/>
    </row>
    <row r="969" spans="1:6" ht="12.75" x14ac:dyDescent="0.2">
      <c r="A969" s="50"/>
      <c r="C969" s="50"/>
      <c r="D969" s="50"/>
      <c r="E969" s="50"/>
      <c r="F969" s="45"/>
    </row>
    <row r="970" spans="1:6" ht="12.75" x14ac:dyDescent="0.2">
      <c r="A970" s="50"/>
      <c r="C970" s="50"/>
      <c r="D970" s="50"/>
      <c r="E970" s="50"/>
      <c r="F970" s="45"/>
    </row>
    <row r="971" spans="1:6" ht="12.75" x14ac:dyDescent="0.2">
      <c r="A971" s="50"/>
      <c r="C971" s="50"/>
      <c r="D971" s="50"/>
      <c r="E971" s="50"/>
      <c r="F971" s="45"/>
    </row>
    <row r="972" spans="1:6" ht="12.75" x14ac:dyDescent="0.2">
      <c r="A972" s="50"/>
      <c r="C972" s="50"/>
      <c r="D972" s="50"/>
      <c r="E972" s="50"/>
      <c r="F972" s="45"/>
    </row>
    <row r="973" spans="1:6" ht="12.75" x14ac:dyDescent="0.2">
      <c r="A973" s="50"/>
      <c r="C973" s="50"/>
      <c r="D973" s="50"/>
      <c r="E973" s="50"/>
      <c r="F973" s="45"/>
    </row>
    <row r="974" spans="1:6" ht="12.75" x14ac:dyDescent="0.2">
      <c r="A974" s="50"/>
      <c r="C974" s="50"/>
      <c r="D974" s="50"/>
      <c r="E974" s="50"/>
      <c r="F974" s="45"/>
    </row>
    <row r="975" spans="1:6" ht="12.75" x14ac:dyDescent="0.2">
      <c r="A975" s="50"/>
      <c r="C975" s="50"/>
      <c r="D975" s="50"/>
      <c r="E975" s="50"/>
      <c r="F975" s="45"/>
    </row>
    <row r="976" spans="1:6" ht="12.75" x14ac:dyDescent="0.2">
      <c r="A976" s="50"/>
      <c r="C976" s="50"/>
      <c r="D976" s="50"/>
      <c r="E976" s="50"/>
      <c r="F976" s="45"/>
    </row>
    <row r="977" spans="1:6" ht="12.75" x14ac:dyDescent="0.2">
      <c r="A977" s="50"/>
      <c r="C977" s="50"/>
      <c r="D977" s="50"/>
      <c r="E977" s="50"/>
      <c r="F977" s="45"/>
    </row>
    <row r="978" spans="1:6" ht="12.75" x14ac:dyDescent="0.2">
      <c r="A978" s="50"/>
      <c r="C978" s="50"/>
      <c r="D978" s="50"/>
      <c r="E978" s="50"/>
      <c r="F978" s="45"/>
    </row>
    <row r="979" spans="1:6" ht="12.75" x14ac:dyDescent="0.2">
      <c r="A979" s="50"/>
      <c r="C979" s="50"/>
      <c r="D979" s="50"/>
      <c r="E979" s="50"/>
      <c r="F979" s="45"/>
    </row>
    <row r="980" spans="1:6" ht="12.75" x14ac:dyDescent="0.2">
      <c r="A980" s="50"/>
      <c r="C980" s="50"/>
      <c r="D980" s="50"/>
      <c r="E980" s="50"/>
      <c r="F980" s="45"/>
    </row>
    <row r="981" spans="1:6" ht="12.75" x14ac:dyDescent="0.2">
      <c r="A981" s="50"/>
      <c r="C981" s="50"/>
      <c r="D981" s="50"/>
      <c r="E981" s="50"/>
      <c r="F981" s="45"/>
    </row>
    <row r="982" spans="1:6" ht="12.75" x14ac:dyDescent="0.2">
      <c r="A982" s="50"/>
      <c r="C982" s="50"/>
      <c r="D982" s="50"/>
      <c r="E982" s="50"/>
      <c r="F982" s="45"/>
    </row>
    <row r="983" spans="1:6" ht="12.75" x14ac:dyDescent="0.2">
      <c r="A983" s="50"/>
      <c r="C983" s="50"/>
      <c r="D983" s="50"/>
      <c r="E983" s="50"/>
      <c r="F983" s="45"/>
    </row>
    <row r="984" spans="1:6" ht="12.75" x14ac:dyDescent="0.2">
      <c r="A984" s="50"/>
      <c r="C984" s="50"/>
      <c r="D984" s="50"/>
      <c r="E984" s="50"/>
      <c r="F984" s="45"/>
    </row>
    <row r="985" spans="1:6" ht="12.75" x14ac:dyDescent="0.2">
      <c r="A985" s="50"/>
      <c r="C985" s="50"/>
      <c r="D985" s="50"/>
      <c r="E985" s="50"/>
      <c r="F985" s="45"/>
    </row>
    <row r="986" spans="1:6" ht="12.75" x14ac:dyDescent="0.2">
      <c r="A986" s="50"/>
      <c r="C986" s="50"/>
      <c r="D986" s="50"/>
      <c r="E986" s="50"/>
      <c r="F986" s="45"/>
    </row>
    <row r="987" spans="1:6" ht="12.75" x14ac:dyDescent="0.2">
      <c r="A987" s="50"/>
      <c r="C987" s="50"/>
      <c r="D987" s="50"/>
      <c r="E987" s="50"/>
      <c r="F987" s="45"/>
    </row>
    <row r="988" spans="1:6" ht="12.75" x14ac:dyDescent="0.2">
      <c r="A988" s="50"/>
      <c r="C988" s="50"/>
      <c r="D988" s="50"/>
      <c r="E988" s="50"/>
      <c r="F988" s="45"/>
    </row>
    <row r="989" spans="1:6" ht="12.75" x14ac:dyDescent="0.2">
      <c r="A989" s="50"/>
      <c r="C989" s="50"/>
      <c r="D989" s="50"/>
      <c r="E989" s="50"/>
      <c r="F989" s="45"/>
    </row>
    <row r="990" spans="1:6" ht="12.75" x14ac:dyDescent="0.2">
      <c r="A990" s="50"/>
      <c r="C990" s="50"/>
      <c r="D990" s="50"/>
      <c r="E990" s="50"/>
      <c r="F990" s="45"/>
    </row>
    <row r="991" spans="1:6" ht="12.75" x14ac:dyDescent="0.2">
      <c r="A991" s="50"/>
      <c r="C991" s="50"/>
      <c r="D991" s="50"/>
      <c r="E991" s="50"/>
      <c r="F991" s="45"/>
    </row>
    <row r="992" spans="1:6" ht="12.75" x14ac:dyDescent="0.2">
      <c r="A992" s="50"/>
      <c r="C992" s="50"/>
      <c r="D992" s="50"/>
      <c r="E992" s="50"/>
      <c r="F992" s="45"/>
    </row>
    <row r="993" spans="1:6" ht="12.75" x14ac:dyDescent="0.2">
      <c r="A993" s="50"/>
      <c r="C993" s="50"/>
      <c r="D993" s="50"/>
      <c r="E993" s="50"/>
      <c r="F993" s="45"/>
    </row>
    <row r="994" spans="1:6" ht="12.75" x14ac:dyDescent="0.2">
      <c r="A994" s="50"/>
      <c r="C994" s="50"/>
      <c r="D994" s="50"/>
      <c r="E994" s="50"/>
      <c r="F994" s="45"/>
    </row>
    <row r="995" spans="1:6" ht="12.75" x14ac:dyDescent="0.2">
      <c r="A995" s="50"/>
      <c r="C995" s="50"/>
      <c r="D995" s="50"/>
      <c r="E995" s="50"/>
      <c r="F995" s="45"/>
    </row>
    <row r="996" spans="1:6" ht="12.75" x14ac:dyDescent="0.2">
      <c r="A996" s="50"/>
      <c r="C996" s="50"/>
      <c r="D996" s="50"/>
      <c r="E996" s="50"/>
      <c r="F996" s="45"/>
    </row>
    <row r="997" spans="1:6" ht="12.75" x14ac:dyDescent="0.2">
      <c r="A997" s="50"/>
      <c r="C997" s="50"/>
      <c r="D997" s="50"/>
      <c r="E997" s="50"/>
      <c r="F997" s="45"/>
    </row>
    <row r="998" spans="1:6" ht="12.75" x14ac:dyDescent="0.2">
      <c r="A998" s="50"/>
      <c r="C998" s="50"/>
      <c r="D998" s="50"/>
      <c r="E998" s="50"/>
      <c r="F998" s="45"/>
    </row>
    <row r="999" spans="1:6" ht="12.75" x14ac:dyDescent="0.2">
      <c r="A999" s="50"/>
      <c r="C999" s="50"/>
      <c r="D999" s="50"/>
      <c r="E999" s="50"/>
      <c r="F999" s="45"/>
    </row>
    <row r="1000" spans="1:6" ht="12.75" x14ac:dyDescent="0.2">
      <c r="A1000" s="50"/>
      <c r="C1000" s="50"/>
      <c r="D1000" s="50"/>
      <c r="E1000" s="50"/>
      <c r="F1000" s="45"/>
    </row>
    <row r="1001" spans="1:6" ht="12.75" x14ac:dyDescent="0.2">
      <c r="A1001" s="50"/>
      <c r="C1001" s="50"/>
      <c r="D1001" s="50"/>
      <c r="E1001" s="50"/>
      <c r="F1001" s="45"/>
    </row>
    <row r="1002" spans="1:6" ht="12.75" x14ac:dyDescent="0.2">
      <c r="A1002" s="50"/>
      <c r="C1002" s="50"/>
      <c r="D1002" s="50"/>
      <c r="E1002" s="50"/>
      <c r="F1002" s="45"/>
    </row>
    <row r="1003" spans="1:6" ht="12.75" x14ac:dyDescent="0.2">
      <c r="A1003" s="50"/>
      <c r="C1003" s="50"/>
      <c r="D1003" s="50"/>
      <c r="E1003" s="50"/>
      <c r="F1003" s="45"/>
    </row>
    <row r="1004" spans="1:6" ht="12.75" x14ac:dyDescent="0.2">
      <c r="A1004" s="50"/>
      <c r="C1004" s="50"/>
      <c r="D1004" s="50"/>
      <c r="E1004" s="50"/>
      <c r="F1004" s="45"/>
    </row>
    <row r="1005" spans="1:6" ht="12.75" x14ac:dyDescent="0.2">
      <c r="A1005" s="50"/>
      <c r="C1005" s="50"/>
      <c r="D1005" s="50"/>
      <c r="E1005" s="50"/>
      <c r="F1005" s="45"/>
    </row>
    <row r="1006" spans="1:6" ht="12.75" x14ac:dyDescent="0.2">
      <c r="A1006" s="50"/>
      <c r="C1006" s="50"/>
      <c r="D1006" s="50"/>
      <c r="E1006" s="50"/>
      <c r="F1006" s="45"/>
    </row>
    <row r="1007" spans="1:6" ht="12.75" x14ac:dyDescent="0.2">
      <c r="A1007" s="50"/>
      <c r="C1007" s="50"/>
      <c r="D1007" s="50"/>
      <c r="E1007" s="50"/>
      <c r="F1007" s="45"/>
    </row>
    <row r="1008" spans="1:6" ht="12.75" x14ac:dyDescent="0.2">
      <c r="A1008" s="50"/>
      <c r="C1008" s="50"/>
      <c r="D1008" s="50"/>
      <c r="E1008" s="50"/>
      <c r="F1008" s="45"/>
    </row>
    <row r="1009" spans="1:6" ht="12.75" x14ac:dyDescent="0.2">
      <c r="A1009" s="50"/>
      <c r="C1009" s="50"/>
      <c r="D1009" s="50"/>
      <c r="E1009" s="50"/>
      <c r="F1009" s="45"/>
    </row>
    <row r="1010" spans="1:6" ht="12.75" x14ac:dyDescent="0.2">
      <c r="A1010" s="50"/>
      <c r="C1010" s="50"/>
      <c r="D1010" s="50"/>
      <c r="E1010" s="50"/>
      <c r="F1010" s="45"/>
    </row>
    <row r="1011" spans="1:6" ht="12.75" x14ac:dyDescent="0.2">
      <c r="A1011" s="50"/>
      <c r="C1011" s="50"/>
      <c r="D1011" s="50"/>
      <c r="E1011" s="50"/>
      <c r="F1011" s="45"/>
    </row>
    <row r="1012" spans="1:6" ht="12.75" x14ac:dyDescent="0.2">
      <c r="A1012" s="50"/>
      <c r="C1012" s="50"/>
      <c r="D1012" s="50"/>
      <c r="E1012" s="50"/>
      <c r="F1012" s="45"/>
    </row>
    <row r="1013" spans="1:6" ht="12.75" x14ac:dyDescent="0.2">
      <c r="A1013" s="50"/>
      <c r="C1013" s="50"/>
      <c r="D1013" s="50"/>
      <c r="E1013" s="50"/>
      <c r="F1013" s="45"/>
    </row>
    <row r="1014" spans="1:6" ht="12.75" x14ac:dyDescent="0.2">
      <c r="A1014" s="50"/>
      <c r="C1014" s="50"/>
      <c r="D1014" s="50"/>
      <c r="E1014" s="50"/>
      <c r="F1014" s="45"/>
    </row>
    <row r="1015" spans="1:6" ht="12.75" x14ac:dyDescent="0.2">
      <c r="A1015" s="50"/>
      <c r="C1015" s="50"/>
      <c r="D1015" s="50"/>
      <c r="E1015" s="50"/>
      <c r="F1015" s="45"/>
    </row>
    <row r="1016" spans="1:6" ht="12.75" x14ac:dyDescent="0.2">
      <c r="A1016" s="50"/>
      <c r="C1016" s="50"/>
      <c r="D1016" s="50"/>
      <c r="E1016" s="50"/>
      <c r="F1016" s="45"/>
    </row>
    <row r="1017" spans="1:6" ht="12.75" x14ac:dyDescent="0.2">
      <c r="A1017" s="50"/>
      <c r="C1017" s="50"/>
      <c r="D1017" s="50"/>
      <c r="E1017" s="50"/>
      <c r="F1017" s="45"/>
    </row>
    <row r="1018" spans="1:6" ht="12.75" x14ac:dyDescent="0.2">
      <c r="A1018" s="50"/>
      <c r="C1018" s="50"/>
      <c r="D1018" s="50"/>
      <c r="E1018" s="50"/>
      <c r="F1018" s="45"/>
    </row>
    <row r="1019" spans="1:6" ht="12.75" x14ac:dyDescent="0.2">
      <c r="A1019" s="50"/>
      <c r="C1019" s="50"/>
      <c r="D1019" s="50"/>
      <c r="E1019" s="50"/>
      <c r="F1019" s="45"/>
    </row>
    <row r="1020" spans="1:6" ht="12.75" x14ac:dyDescent="0.2">
      <c r="A1020" s="50"/>
      <c r="C1020" s="50"/>
      <c r="D1020" s="50"/>
      <c r="E1020" s="50"/>
      <c r="F1020" s="45"/>
    </row>
    <row r="1021" spans="1:6" ht="12.75" x14ac:dyDescent="0.2">
      <c r="A1021" s="50"/>
      <c r="C1021" s="50"/>
      <c r="D1021" s="50"/>
      <c r="E1021" s="50"/>
      <c r="F1021" s="45"/>
    </row>
    <row r="1022" spans="1:6" ht="12.75" x14ac:dyDescent="0.2">
      <c r="A1022" s="50"/>
      <c r="C1022" s="50"/>
      <c r="D1022" s="50"/>
      <c r="E1022" s="50"/>
      <c r="F1022" s="45"/>
    </row>
    <row r="1023" spans="1:6" ht="12.75" x14ac:dyDescent="0.2">
      <c r="A1023" s="50"/>
      <c r="C1023" s="50"/>
      <c r="D1023" s="50"/>
      <c r="E1023" s="50"/>
      <c r="F1023" s="45"/>
    </row>
    <row r="1024" spans="1:6" ht="12.75" x14ac:dyDescent="0.2">
      <c r="A1024" s="50"/>
      <c r="C1024" s="50"/>
      <c r="D1024" s="50"/>
      <c r="E1024" s="50"/>
      <c r="F1024" s="45"/>
    </row>
    <row r="1025" spans="1:6" ht="12.75" x14ac:dyDescent="0.2">
      <c r="A1025" s="50"/>
      <c r="C1025" s="50"/>
      <c r="D1025" s="50"/>
      <c r="E1025" s="50"/>
      <c r="F1025" s="45"/>
    </row>
    <row r="1026" spans="1:6" ht="12.75" x14ac:dyDescent="0.2">
      <c r="A1026" s="50"/>
      <c r="C1026" s="50"/>
      <c r="D1026" s="50"/>
      <c r="E1026" s="50"/>
      <c r="F1026" s="45"/>
    </row>
    <row r="1027" spans="1:6" ht="12.75" x14ac:dyDescent="0.2">
      <c r="A1027" s="50"/>
      <c r="C1027" s="50"/>
      <c r="D1027" s="50"/>
      <c r="E1027" s="50"/>
      <c r="F1027" s="45"/>
    </row>
    <row r="1028" spans="1:6" ht="12.75" x14ac:dyDescent="0.2">
      <c r="A1028" s="50"/>
      <c r="C1028" s="50"/>
      <c r="D1028" s="50"/>
      <c r="E1028" s="50"/>
      <c r="F1028" s="45"/>
    </row>
    <row r="1029" spans="1:6" ht="12.75" x14ac:dyDescent="0.2">
      <c r="A1029" s="50"/>
      <c r="C1029" s="50"/>
      <c r="D1029" s="50"/>
      <c r="E1029" s="50"/>
      <c r="F1029" s="45"/>
    </row>
    <row r="1030" spans="1:6" ht="12.75" x14ac:dyDescent="0.2">
      <c r="A1030" s="50"/>
      <c r="C1030" s="50"/>
      <c r="D1030" s="50"/>
      <c r="E1030" s="50"/>
      <c r="F1030" s="45"/>
    </row>
    <row r="1031" spans="1:6" ht="12.75" x14ac:dyDescent="0.2">
      <c r="A1031" s="50"/>
      <c r="C1031" s="50"/>
      <c r="D1031" s="50"/>
      <c r="E1031" s="50"/>
      <c r="F1031" s="45"/>
    </row>
    <row r="1032" spans="1:6" ht="12.75" x14ac:dyDescent="0.2">
      <c r="A1032" s="50"/>
      <c r="C1032" s="50"/>
      <c r="D1032" s="50"/>
      <c r="E1032" s="50"/>
      <c r="F1032" s="45"/>
    </row>
    <row r="1033" spans="1:6" ht="12.75" x14ac:dyDescent="0.2">
      <c r="A1033" s="50"/>
      <c r="C1033" s="50"/>
      <c r="D1033" s="50"/>
      <c r="E1033" s="50"/>
      <c r="F1033" s="45"/>
    </row>
    <row r="1034" spans="1:6" ht="12.75" x14ac:dyDescent="0.2">
      <c r="A1034" s="50"/>
      <c r="C1034" s="50"/>
      <c r="D1034" s="50"/>
      <c r="E1034" s="50"/>
      <c r="F1034" s="45"/>
    </row>
    <row r="1035" spans="1:6" ht="12.75" x14ac:dyDescent="0.2">
      <c r="A1035" s="50"/>
      <c r="C1035" s="50"/>
      <c r="D1035" s="50"/>
      <c r="E1035" s="50"/>
      <c r="F1035" s="45"/>
    </row>
    <row r="1036" spans="1:6" ht="12.75" x14ac:dyDescent="0.2">
      <c r="A1036" s="50"/>
      <c r="C1036" s="50"/>
      <c r="D1036" s="50"/>
      <c r="E1036" s="50"/>
      <c r="F1036"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Variable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chjh</dc:creator>
  <cp:lastModifiedBy>M.A.L.M. van Assen</cp:lastModifiedBy>
  <dcterms:created xsi:type="dcterms:W3CDTF">2015-04-13T16:10:58Z</dcterms:created>
  <dcterms:modified xsi:type="dcterms:W3CDTF">2015-04-21T08:41:09Z</dcterms:modified>
</cp:coreProperties>
</file>