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771821\Documents\1_UofIPhD\Summer2020\"/>
    </mc:Choice>
  </mc:AlternateContent>
  <xr:revisionPtr revIDLastSave="0" documentId="13_ncr:1_{EF6F1280-0567-4242-909A-E77144C03C16}" xr6:coauthVersionLast="36" xr6:coauthVersionMax="45" xr10:uidLastSave="{00000000-0000-0000-0000-000000000000}"/>
  <bookViews>
    <workbookView xWindow="0" yWindow="0" windowWidth="19200" windowHeight="6350" xr2:uid="{00000000-000D-0000-FFFF-FFFF00000000}"/>
  </bookViews>
  <sheets>
    <sheet name="mach2ktileFINAL" sheetId="1" r:id="rId1"/>
  </sheets>
  <calcPr calcId="191029"/>
</workbook>
</file>

<file path=xl/calcChain.xml><?xml version="1.0" encoding="utf-8"?>
<calcChain xmlns="http://schemas.openxmlformats.org/spreadsheetml/2006/main">
  <c r="BA33" i="1" l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2" i="1" s="1"/>
  <c r="BA16" i="1"/>
  <c r="BA15" i="1"/>
  <c r="BA14" i="1"/>
  <c r="BA13" i="1"/>
  <c r="BA3" i="1" l="1"/>
  <c r="AL2" i="1"/>
  <c r="U12" i="1" l="1"/>
  <c r="T12" i="1"/>
  <c r="S12" i="1"/>
  <c r="R12" i="1"/>
  <c r="AZ110" i="1" l="1"/>
  <c r="BA110" i="1" s="1"/>
  <c r="AY110" i="1"/>
  <c r="AZ99" i="1"/>
  <c r="BA99" i="1" s="1"/>
  <c r="AY99" i="1"/>
  <c r="AZ182" i="1"/>
  <c r="AY182" i="1"/>
  <c r="AZ147" i="1"/>
  <c r="AY147" i="1"/>
  <c r="AZ132" i="1"/>
  <c r="AY132" i="1"/>
  <c r="AZ168" i="1"/>
  <c r="AY168" i="1"/>
  <c r="AZ79" i="1"/>
  <c r="BA79" i="1" s="1"/>
  <c r="AY79" i="1"/>
  <c r="AZ50" i="1"/>
  <c r="BA50" i="1" s="1"/>
  <c r="AY50" i="1"/>
  <c r="AZ155" i="1"/>
  <c r="AY155" i="1"/>
  <c r="AZ146" i="1"/>
  <c r="AY146" i="1"/>
  <c r="AZ171" i="1"/>
  <c r="AY171" i="1"/>
  <c r="AZ127" i="1"/>
  <c r="AY127" i="1"/>
  <c r="AZ108" i="1"/>
  <c r="BA108" i="1" s="1"/>
  <c r="AY108" i="1"/>
  <c r="AZ165" i="1"/>
  <c r="AY165" i="1"/>
  <c r="AZ111" i="1"/>
  <c r="BA111" i="1" s="1"/>
  <c r="AY111" i="1"/>
  <c r="AZ73" i="1"/>
  <c r="BA73" i="1" s="1"/>
  <c r="AY73" i="1"/>
  <c r="AZ163" i="1"/>
  <c r="AY163" i="1"/>
  <c r="AZ98" i="1"/>
  <c r="BA98" i="1" s="1"/>
  <c r="AY98" i="1"/>
  <c r="AZ54" i="1"/>
  <c r="BA54" i="1" s="1"/>
  <c r="AY54" i="1"/>
  <c r="AZ120" i="1"/>
  <c r="AY120" i="1"/>
  <c r="AZ134" i="1"/>
  <c r="AY134" i="1"/>
  <c r="AZ184" i="1"/>
  <c r="AY184" i="1"/>
  <c r="AZ104" i="1"/>
  <c r="BA104" i="1" s="1"/>
  <c r="AY104" i="1"/>
  <c r="AZ192" i="1"/>
  <c r="AY192" i="1"/>
  <c r="AZ80" i="1"/>
  <c r="BA80" i="1" s="1"/>
  <c r="AY80" i="1"/>
  <c r="AZ174" i="1"/>
  <c r="AY174" i="1"/>
  <c r="AZ105" i="1"/>
  <c r="BA105" i="1" s="1"/>
  <c r="AY105" i="1"/>
  <c r="AZ94" i="1"/>
  <c r="BA94" i="1" s="1"/>
  <c r="AY94" i="1"/>
  <c r="AZ52" i="1"/>
  <c r="BA52" i="1" s="1"/>
  <c r="AY52" i="1"/>
  <c r="AZ84" i="1"/>
  <c r="BA84" i="1" s="1"/>
  <c r="AY84" i="1"/>
  <c r="AZ191" i="1"/>
  <c r="AY191" i="1"/>
  <c r="AZ133" i="1"/>
  <c r="AY133" i="1"/>
  <c r="AZ158" i="1"/>
  <c r="AY158" i="1"/>
  <c r="AZ107" i="1"/>
  <c r="BA107" i="1" s="1"/>
  <c r="AY107" i="1"/>
  <c r="AZ172" i="1"/>
  <c r="AY172" i="1"/>
  <c r="AZ122" i="1"/>
  <c r="AY122" i="1"/>
  <c r="AZ95" i="1"/>
  <c r="BA95" i="1" s="1"/>
  <c r="AY95" i="1"/>
  <c r="AZ68" i="1"/>
  <c r="BA68" i="1" s="1"/>
  <c r="AY68" i="1"/>
  <c r="AZ177" i="1"/>
  <c r="AY177" i="1"/>
  <c r="AZ75" i="1"/>
  <c r="BA75" i="1" s="1"/>
  <c r="AY75" i="1"/>
  <c r="AZ96" i="1"/>
  <c r="BA96" i="1" s="1"/>
  <c r="AY96" i="1"/>
  <c r="AZ53" i="1"/>
  <c r="BA53" i="1" s="1"/>
  <c r="AY53" i="1"/>
  <c r="AZ55" i="1"/>
  <c r="BA55" i="1" s="1"/>
  <c r="AY55" i="1"/>
  <c r="AZ162" i="1"/>
  <c r="AY162" i="1"/>
  <c r="AZ193" i="1"/>
  <c r="AY193" i="1"/>
  <c r="AZ71" i="1"/>
  <c r="BA71" i="1" s="1"/>
  <c r="AY71" i="1"/>
  <c r="AZ66" i="1"/>
  <c r="BA66" i="1" s="1"/>
  <c r="AY66" i="1"/>
  <c r="AZ74" i="1"/>
  <c r="BA74" i="1" s="1"/>
  <c r="AY74" i="1"/>
  <c r="AZ70" i="1"/>
  <c r="BA70" i="1" s="1"/>
  <c r="AY70" i="1"/>
  <c r="AZ60" i="1"/>
  <c r="BA60" i="1" s="1"/>
  <c r="AY60" i="1"/>
  <c r="AZ93" i="1"/>
  <c r="BA93" i="1" s="1"/>
  <c r="AY93" i="1"/>
  <c r="AZ78" i="1"/>
  <c r="BA78" i="1" s="1"/>
  <c r="AY78" i="1"/>
  <c r="AZ62" i="1"/>
  <c r="BA62" i="1" s="1"/>
  <c r="AY62" i="1"/>
  <c r="AZ109" i="1"/>
  <c r="BA109" i="1" s="1"/>
  <c r="AY109" i="1"/>
  <c r="AZ61" i="1"/>
  <c r="BA61" i="1" s="1"/>
  <c r="AY61" i="1"/>
  <c r="AZ92" i="1"/>
  <c r="BA92" i="1" s="1"/>
  <c r="AY92" i="1"/>
  <c r="AZ118" i="1"/>
  <c r="AY118" i="1"/>
  <c r="AZ69" i="1"/>
  <c r="BA69" i="1" s="1"/>
  <c r="AY69" i="1"/>
  <c r="AZ43" i="1"/>
  <c r="BA43" i="1" s="1"/>
  <c r="AY43" i="1"/>
  <c r="AZ101" i="1"/>
  <c r="BA101" i="1" s="1"/>
  <c r="AY101" i="1"/>
  <c r="AZ44" i="1"/>
  <c r="BA44" i="1" s="1"/>
  <c r="AY44" i="1"/>
  <c r="AZ77" i="1"/>
  <c r="BA77" i="1" s="1"/>
  <c r="AY77" i="1"/>
  <c r="AZ67" i="1"/>
  <c r="BA67" i="1" s="1"/>
  <c r="AY67" i="1"/>
  <c r="AZ41" i="1"/>
  <c r="BA41" i="1" s="1"/>
  <c r="AY41" i="1"/>
  <c r="AZ119" i="1"/>
  <c r="AY119" i="1"/>
  <c r="AZ117" i="1"/>
  <c r="AY117" i="1"/>
  <c r="AZ90" i="1"/>
  <c r="BA90" i="1" s="1"/>
  <c r="AY90" i="1"/>
  <c r="AZ83" i="1"/>
  <c r="BA83" i="1" s="1"/>
  <c r="AY83" i="1"/>
  <c r="AZ45" i="1"/>
  <c r="BA45" i="1" s="1"/>
  <c r="AY45" i="1"/>
  <c r="AZ47" i="1"/>
  <c r="BA47" i="1" s="1"/>
  <c r="AY47" i="1"/>
  <c r="AZ48" i="1"/>
  <c r="BA48" i="1" s="1"/>
  <c r="AY48" i="1"/>
  <c r="AZ59" i="1"/>
  <c r="BA59" i="1" s="1"/>
  <c r="AY59" i="1"/>
  <c r="AZ113" i="1"/>
  <c r="AY113" i="1"/>
  <c r="AZ46" i="1"/>
  <c r="BA46" i="1" s="1"/>
  <c r="AY46" i="1"/>
  <c r="AZ116" i="1"/>
  <c r="AY116" i="1"/>
  <c r="AZ72" i="1"/>
  <c r="BA72" i="1" s="1"/>
  <c r="AY72" i="1"/>
  <c r="AZ42" i="1"/>
  <c r="BA42" i="1" s="1"/>
  <c r="AY42" i="1"/>
  <c r="AZ159" i="1"/>
  <c r="AY159" i="1"/>
  <c r="AZ82" i="1"/>
  <c r="BA82" i="1" s="1"/>
  <c r="AY82" i="1"/>
  <c r="AZ64" i="1"/>
  <c r="BA64" i="1" s="1"/>
  <c r="AY64" i="1"/>
  <c r="AZ160" i="1"/>
  <c r="AY160" i="1"/>
  <c r="AZ115" i="1"/>
  <c r="AY115" i="1"/>
  <c r="AZ138" i="1"/>
  <c r="AY138" i="1"/>
  <c r="AZ114" i="1"/>
  <c r="AY114" i="1"/>
  <c r="AZ57" i="1"/>
  <c r="BA57" i="1" s="1"/>
  <c r="AY57" i="1"/>
  <c r="AZ148" i="1"/>
  <c r="AY148" i="1"/>
  <c r="AZ175" i="1"/>
  <c r="AY175" i="1"/>
  <c r="AZ85" i="1"/>
  <c r="BA85" i="1" s="1"/>
  <c r="AY85" i="1"/>
  <c r="AZ51" i="1"/>
  <c r="BA51" i="1" s="1"/>
  <c r="AY51" i="1"/>
  <c r="AZ141" i="1"/>
  <c r="AY141" i="1"/>
  <c r="AZ183" i="1"/>
  <c r="AY183" i="1"/>
  <c r="AZ131" i="1"/>
  <c r="AY131" i="1"/>
  <c r="AZ106" i="1"/>
  <c r="BA106" i="1" s="1"/>
  <c r="AY106" i="1"/>
  <c r="AZ76" i="1"/>
  <c r="BA76" i="1" s="1"/>
  <c r="AY76" i="1"/>
  <c r="AZ112" i="1"/>
  <c r="BA112" i="1" s="1"/>
  <c r="AY112" i="1"/>
  <c r="AZ161" i="1"/>
  <c r="AY161" i="1"/>
  <c r="AZ129" i="1"/>
  <c r="AY129" i="1"/>
  <c r="AZ123" i="1"/>
  <c r="AY123" i="1"/>
  <c r="AZ169" i="1"/>
  <c r="AY169" i="1"/>
  <c r="AZ185" i="1"/>
  <c r="AY185" i="1"/>
  <c r="AZ37" i="1"/>
  <c r="BA37" i="1" s="1"/>
  <c r="AY37" i="1"/>
  <c r="AZ139" i="1"/>
  <c r="AY139" i="1"/>
  <c r="AZ63" i="1"/>
  <c r="BA63" i="1" s="1"/>
  <c r="AY63" i="1"/>
  <c r="AZ65" i="1"/>
  <c r="BA65" i="1" s="1"/>
  <c r="AY65" i="1"/>
  <c r="AZ153" i="1"/>
  <c r="AY153" i="1"/>
  <c r="AZ56" i="1"/>
  <c r="BA56" i="1" s="1"/>
  <c r="AY56" i="1"/>
  <c r="AZ81" i="1"/>
  <c r="BA81" i="1" s="1"/>
  <c r="AY81" i="1"/>
  <c r="AZ194" i="1"/>
  <c r="AY194" i="1"/>
  <c r="AZ58" i="1"/>
  <c r="BA58" i="1" s="1"/>
  <c r="AY58" i="1"/>
  <c r="AZ103" i="1"/>
  <c r="BA103" i="1" s="1"/>
  <c r="AY103" i="1"/>
  <c r="AZ187" i="1"/>
  <c r="AY187" i="1"/>
  <c r="AZ152" i="1"/>
  <c r="AY152" i="1"/>
  <c r="AZ87" i="1"/>
  <c r="BA87" i="1" s="1"/>
  <c r="AY87" i="1"/>
  <c r="AZ145" i="1"/>
  <c r="AY145" i="1"/>
  <c r="AZ190" i="1"/>
  <c r="AY190" i="1"/>
  <c r="AZ181" i="1"/>
  <c r="AY181" i="1"/>
  <c r="AZ188" i="1"/>
  <c r="AY188" i="1"/>
  <c r="AZ154" i="1"/>
  <c r="AY154" i="1"/>
  <c r="AZ189" i="1"/>
  <c r="AY189" i="1"/>
  <c r="AZ124" i="1"/>
  <c r="AY124" i="1"/>
  <c r="AZ149" i="1"/>
  <c r="AY149" i="1"/>
  <c r="AZ151" i="1"/>
  <c r="AY151" i="1"/>
  <c r="AZ150" i="1"/>
  <c r="AY150" i="1"/>
  <c r="AZ86" i="1"/>
  <c r="BA86" i="1" s="1"/>
  <c r="AY86" i="1"/>
  <c r="AZ167" i="1"/>
  <c r="AY167" i="1"/>
  <c r="AZ128" i="1"/>
  <c r="AY128" i="1"/>
  <c r="AZ137" i="1"/>
  <c r="AY137" i="1"/>
  <c r="AZ102" i="1"/>
  <c r="BA102" i="1" s="1"/>
  <c r="AY102" i="1"/>
  <c r="AZ89" i="1"/>
  <c r="BA89" i="1" s="1"/>
  <c r="AY89" i="1"/>
  <c r="AZ121" i="1"/>
  <c r="AY121" i="1"/>
  <c r="AZ180" i="1"/>
  <c r="AY180" i="1"/>
  <c r="AZ170" i="1"/>
  <c r="AY170" i="1"/>
  <c r="AZ173" i="1"/>
  <c r="AY173" i="1"/>
  <c r="AZ142" i="1"/>
  <c r="AY142" i="1"/>
  <c r="AZ125" i="1"/>
  <c r="AY125" i="1"/>
  <c r="AZ178" i="1"/>
  <c r="AY178" i="1"/>
  <c r="AZ97" i="1"/>
  <c r="BA97" i="1" s="1"/>
  <c r="AY97" i="1"/>
  <c r="AZ49" i="1"/>
  <c r="BA49" i="1" s="1"/>
  <c r="AY49" i="1"/>
  <c r="AZ186" i="1"/>
  <c r="AY186" i="1"/>
  <c r="AZ140" i="1"/>
  <c r="AY140" i="1"/>
  <c r="AZ38" i="1"/>
  <c r="BA38" i="1" s="1"/>
  <c r="AY38" i="1"/>
  <c r="AZ130" i="1"/>
  <c r="AY130" i="1"/>
  <c r="AZ135" i="1"/>
  <c r="AY135" i="1"/>
  <c r="AZ156" i="1"/>
  <c r="AY156" i="1"/>
  <c r="AZ144" i="1"/>
  <c r="AY144" i="1"/>
  <c r="AZ166" i="1"/>
  <c r="AY166" i="1"/>
  <c r="AZ157" i="1"/>
  <c r="AY157" i="1"/>
  <c r="AZ126" i="1"/>
  <c r="AY126" i="1"/>
  <c r="AZ39" i="1"/>
  <c r="BA39" i="1" s="1"/>
  <c r="AY39" i="1"/>
  <c r="AZ176" i="1"/>
  <c r="AY176" i="1"/>
  <c r="AZ136" i="1"/>
  <c r="AY136" i="1"/>
  <c r="AZ91" i="1"/>
  <c r="BA91" i="1" s="1"/>
  <c r="AY91" i="1"/>
  <c r="AZ36" i="1"/>
  <c r="BA36" i="1" s="1"/>
  <c r="AY36" i="1"/>
  <c r="AZ164" i="1"/>
  <c r="AY164" i="1"/>
  <c r="AZ100" i="1"/>
  <c r="BA100" i="1" s="1"/>
  <c r="AY100" i="1"/>
  <c r="AZ35" i="1"/>
  <c r="BA35" i="1" s="1"/>
  <c r="AY35" i="1"/>
  <c r="AZ88" i="1"/>
  <c r="BA88" i="1" s="1"/>
  <c r="AY88" i="1"/>
  <c r="AZ143" i="1"/>
  <c r="AY143" i="1"/>
  <c r="AZ179" i="1"/>
  <c r="AY179" i="1"/>
  <c r="AZ34" i="1"/>
  <c r="BA34" i="1" s="1"/>
  <c r="AY34" i="1"/>
  <c r="AZ40" i="1"/>
  <c r="BA40" i="1" s="1"/>
  <c r="AY40" i="1"/>
  <c r="AZ33" i="1"/>
  <c r="AY33" i="1"/>
  <c r="AZ32" i="1"/>
  <c r="AY32" i="1"/>
  <c r="AZ31" i="1"/>
  <c r="AY31" i="1"/>
  <c r="AZ30" i="1"/>
  <c r="AY30" i="1"/>
  <c r="AZ29" i="1"/>
  <c r="AY29" i="1"/>
  <c r="AZ28" i="1"/>
  <c r="AY28" i="1"/>
  <c r="AZ27" i="1"/>
  <c r="AY27" i="1"/>
  <c r="AZ26" i="1"/>
  <c r="AY26" i="1"/>
  <c r="AZ25" i="1"/>
  <c r="AY25" i="1"/>
  <c r="AZ24" i="1"/>
  <c r="AY24" i="1"/>
  <c r="AZ23" i="1"/>
  <c r="AY23" i="1"/>
  <c r="AZ22" i="1"/>
  <c r="AY22" i="1"/>
  <c r="AZ21" i="1"/>
  <c r="AY21" i="1"/>
  <c r="AZ20" i="1"/>
  <c r="AY20" i="1"/>
  <c r="AZ19" i="1"/>
  <c r="AY19" i="1"/>
  <c r="AZ18" i="1"/>
  <c r="AY18" i="1"/>
  <c r="AZ17" i="1"/>
  <c r="AY17" i="1"/>
  <c r="AZ16" i="1"/>
  <c r="AY16" i="1"/>
  <c r="AZ15" i="1"/>
  <c r="AY15" i="1"/>
  <c r="AZ14" i="1"/>
  <c r="AY14" i="1"/>
  <c r="AZ13" i="1"/>
  <c r="AY13" i="1"/>
  <c r="AV110" i="1"/>
  <c r="AV99" i="1"/>
  <c r="AV182" i="1"/>
  <c r="AV147" i="1"/>
  <c r="AV132" i="1"/>
  <c r="AV168" i="1"/>
  <c r="AV79" i="1"/>
  <c r="AV50" i="1"/>
  <c r="AV155" i="1"/>
  <c r="AV146" i="1"/>
  <c r="AV171" i="1"/>
  <c r="AV127" i="1"/>
  <c r="AV108" i="1"/>
  <c r="AV165" i="1"/>
  <c r="AV111" i="1"/>
  <c r="AV73" i="1"/>
  <c r="AV163" i="1"/>
  <c r="AV98" i="1"/>
  <c r="AV54" i="1"/>
  <c r="AV120" i="1"/>
  <c r="AV134" i="1"/>
  <c r="AV184" i="1"/>
  <c r="AV104" i="1"/>
  <c r="AV192" i="1"/>
  <c r="AV80" i="1"/>
  <c r="AV174" i="1"/>
  <c r="AV105" i="1"/>
  <c r="AV94" i="1"/>
  <c r="AV52" i="1"/>
  <c r="AV84" i="1"/>
  <c r="AV191" i="1"/>
  <c r="AV133" i="1"/>
  <c r="AV158" i="1"/>
  <c r="AV107" i="1"/>
  <c r="AV172" i="1"/>
  <c r="AV122" i="1"/>
  <c r="AV95" i="1"/>
  <c r="AV68" i="1"/>
  <c r="AV177" i="1"/>
  <c r="AV75" i="1"/>
  <c r="AV96" i="1"/>
  <c r="AV53" i="1"/>
  <c r="AV55" i="1"/>
  <c r="AV162" i="1"/>
  <c r="AV193" i="1"/>
  <c r="AV71" i="1"/>
  <c r="AV66" i="1"/>
  <c r="AV74" i="1"/>
  <c r="AV70" i="1"/>
  <c r="AV60" i="1"/>
  <c r="AV93" i="1"/>
  <c r="AV78" i="1"/>
  <c r="AV62" i="1"/>
  <c r="AV109" i="1"/>
  <c r="AV61" i="1"/>
  <c r="AV92" i="1"/>
  <c r="AV118" i="1"/>
  <c r="AV69" i="1"/>
  <c r="AV43" i="1"/>
  <c r="AV101" i="1"/>
  <c r="AV44" i="1"/>
  <c r="AV77" i="1"/>
  <c r="AV67" i="1"/>
  <c r="AV41" i="1"/>
  <c r="AV119" i="1"/>
  <c r="AV117" i="1"/>
  <c r="AV90" i="1"/>
  <c r="AV83" i="1"/>
  <c r="AV45" i="1"/>
  <c r="AV47" i="1"/>
  <c r="AV48" i="1"/>
  <c r="AV59" i="1"/>
  <c r="AV113" i="1"/>
  <c r="AV46" i="1"/>
  <c r="AV116" i="1"/>
  <c r="AV72" i="1"/>
  <c r="AV42" i="1"/>
  <c r="AV159" i="1"/>
  <c r="AV82" i="1"/>
  <c r="AV64" i="1"/>
  <c r="AV160" i="1"/>
  <c r="AV115" i="1"/>
  <c r="AV138" i="1"/>
  <c r="AV114" i="1"/>
  <c r="AV57" i="1"/>
  <c r="AV148" i="1"/>
  <c r="AV175" i="1"/>
  <c r="AV85" i="1"/>
  <c r="AV51" i="1"/>
  <c r="AV141" i="1"/>
  <c r="AV183" i="1"/>
  <c r="AV131" i="1"/>
  <c r="AV106" i="1"/>
  <c r="AV76" i="1"/>
  <c r="AV112" i="1"/>
  <c r="AV161" i="1"/>
  <c r="AV129" i="1"/>
  <c r="AV123" i="1"/>
  <c r="AV169" i="1"/>
  <c r="AV185" i="1"/>
  <c r="AV37" i="1"/>
  <c r="AV139" i="1"/>
  <c r="AV63" i="1"/>
  <c r="AV65" i="1"/>
  <c r="AV153" i="1"/>
  <c r="AV56" i="1"/>
  <c r="AV81" i="1"/>
  <c r="AV194" i="1"/>
  <c r="AV58" i="1"/>
  <c r="AV103" i="1"/>
  <c r="AV187" i="1"/>
  <c r="AV152" i="1"/>
  <c r="AV87" i="1"/>
  <c r="AV145" i="1"/>
  <c r="AV190" i="1"/>
  <c r="AV181" i="1"/>
  <c r="AV188" i="1"/>
  <c r="AV154" i="1"/>
  <c r="AV189" i="1"/>
  <c r="AV124" i="1"/>
  <c r="AV149" i="1"/>
  <c r="AV151" i="1"/>
  <c r="AV150" i="1"/>
  <c r="AV86" i="1"/>
  <c r="AV167" i="1"/>
  <c r="AV128" i="1"/>
  <c r="AV137" i="1"/>
  <c r="AV102" i="1"/>
  <c r="AV89" i="1"/>
  <c r="AV121" i="1"/>
  <c r="AV180" i="1"/>
  <c r="AV170" i="1"/>
  <c r="AV173" i="1"/>
  <c r="AV142" i="1"/>
  <c r="AV125" i="1"/>
  <c r="AV178" i="1"/>
  <c r="AV97" i="1"/>
  <c r="AV49" i="1"/>
  <c r="AV186" i="1"/>
  <c r="AV140" i="1"/>
  <c r="AV38" i="1"/>
  <c r="AV130" i="1"/>
  <c r="AV135" i="1"/>
  <c r="AV156" i="1"/>
  <c r="AV144" i="1"/>
  <c r="AV166" i="1"/>
  <c r="AV157" i="1"/>
  <c r="AV126" i="1"/>
  <c r="AV39" i="1"/>
  <c r="AV176" i="1"/>
  <c r="AV136" i="1"/>
  <c r="AV91" i="1"/>
  <c r="AV36" i="1"/>
  <c r="AV164" i="1"/>
  <c r="AV100" i="1"/>
  <c r="AV35" i="1"/>
  <c r="AV88" i="1"/>
  <c r="AV143" i="1"/>
  <c r="AV179" i="1"/>
  <c r="AV34" i="1"/>
  <c r="AV40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T110" i="1"/>
  <c r="AT99" i="1"/>
  <c r="AT182" i="1"/>
  <c r="AT147" i="1"/>
  <c r="AT132" i="1"/>
  <c r="AT168" i="1"/>
  <c r="AT79" i="1"/>
  <c r="AT50" i="1"/>
  <c r="AT155" i="1"/>
  <c r="AT146" i="1"/>
  <c r="AT171" i="1"/>
  <c r="AT127" i="1"/>
  <c r="AT108" i="1"/>
  <c r="AT165" i="1"/>
  <c r="AT111" i="1"/>
  <c r="AT73" i="1"/>
  <c r="AT163" i="1"/>
  <c r="AT98" i="1"/>
  <c r="AT54" i="1"/>
  <c r="AT120" i="1"/>
  <c r="AT134" i="1"/>
  <c r="AT184" i="1"/>
  <c r="AT104" i="1"/>
  <c r="AT192" i="1"/>
  <c r="AT80" i="1"/>
  <c r="AT174" i="1"/>
  <c r="AT105" i="1"/>
  <c r="AT94" i="1"/>
  <c r="AT52" i="1"/>
  <c r="AT84" i="1"/>
  <c r="AT191" i="1"/>
  <c r="AT133" i="1"/>
  <c r="AT158" i="1"/>
  <c r="AT107" i="1"/>
  <c r="AT172" i="1"/>
  <c r="AT122" i="1"/>
  <c r="AT95" i="1"/>
  <c r="AT68" i="1"/>
  <c r="AT177" i="1"/>
  <c r="AT75" i="1"/>
  <c r="AT96" i="1"/>
  <c r="AT53" i="1"/>
  <c r="AT55" i="1"/>
  <c r="AT162" i="1"/>
  <c r="AT193" i="1"/>
  <c r="AT71" i="1"/>
  <c r="AT66" i="1"/>
  <c r="AT74" i="1"/>
  <c r="AT70" i="1"/>
  <c r="AT60" i="1"/>
  <c r="AT93" i="1"/>
  <c r="AT78" i="1"/>
  <c r="AT62" i="1"/>
  <c r="AT109" i="1"/>
  <c r="AT61" i="1"/>
  <c r="AT92" i="1"/>
  <c r="AT118" i="1"/>
  <c r="AT69" i="1"/>
  <c r="AT43" i="1"/>
  <c r="AT101" i="1"/>
  <c r="AT44" i="1"/>
  <c r="AT77" i="1"/>
  <c r="AT67" i="1"/>
  <c r="AT41" i="1"/>
  <c r="AT119" i="1"/>
  <c r="AT117" i="1"/>
  <c r="AT90" i="1"/>
  <c r="AT83" i="1"/>
  <c r="AT45" i="1"/>
  <c r="AT47" i="1"/>
  <c r="AT48" i="1"/>
  <c r="AT59" i="1"/>
  <c r="AT113" i="1"/>
  <c r="AT46" i="1"/>
  <c r="AT116" i="1"/>
  <c r="AT72" i="1"/>
  <c r="AT42" i="1"/>
  <c r="AT159" i="1"/>
  <c r="AT82" i="1"/>
  <c r="AT64" i="1"/>
  <c r="AT160" i="1"/>
  <c r="AT115" i="1"/>
  <c r="AT138" i="1"/>
  <c r="AT114" i="1"/>
  <c r="AT57" i="1"/>
  <c r="AT148" i="1"/>
  <c r="AT175" i="1"/>
  <c r="AT85" i="1"/>
  <c r="AT51" i="1"/>
  <c r="AT141" i="1"/>
  <c r="AT183" i="1"/>
  <c r="AT131" i="1"/>
  <c r="AT106" i="1"/>
  <c r="AT76" i="1"/>
  <c r="AT112" i="1"/>
  <c r="AT161" i="1"/>
  <c r="AT129" i="1"/>
  <c r="AT123" i="1"/>
  <c r="AT169" i="1"/>
  <c r="AT185" i="1"/>
  <c r="AT37" i="1"/>
  <c r="AT139" i="1"/>
  <c r="AT63" i="1"/>
  <c r="AT65" i="1"/>
  <c r="AT153" i="1"/>
  <c r="AT56" i="1"/>
  <c r="AT81" i="1"/>
  <c r="AT194" i="1"/>
  <c r="AT58" i="1"/>
  <c r="AT103" i="1"/>
  <c r="AT187" i="1"/>
  <c r="AT152" i="1"/>
  <c r="AT87" i="1"/>
  <c r="AT145" i="1"/>
  <c r="AT190" i="1"/>
  <c r="AT181" i="1"/>
  <c r="AT188" i="1"/>
  <c r="AT154" i="1"/>
  <c r="AT189" i="1"/>
  <c r="AT124" i="1"/>
  <c r="AT149" i="1"/>
  <c r="AT151" i="1"/>
  <c r="AT150" i="1"/>
  <c r="AT86" i="1"/>
  <c r="AT167" i="1"/>
  <c r="AT128" i="1"/>
  <c r="AT137" i="1"/>
  <c r="AT102" i="1"/>
  <c r="AT89" i="1"/>
  <c r="AT121" i="1"/>
  <c r="AT180" i="1"/>
  <c r="AT170" i="1"/>
  <c r="AT173" i="1"/>
  <c r="AT142" i="1"/>
  <c r="AT125" i="1"/>
  <c r="AT178" i="1"/>
  <c r="AT97" i="1"/>
  <c r="AT49" i="1"/>
  <c r="AT186" i="1"/>
  <c r="AT140" i="1"/>
  <c r="AT38" i="1"/>
  <c r="AT130" i="1"/>
  <c r="AT135" i="1"/>
  <c r="AT156" i="1"/>
  <c r="AT144" i="1"/>
  <c r="AT166" i="1"/>
  <c r="AT157" i="1"/>
  <c r="AT126" i="1"/>
  <c r="AT39" i="1"/>
  <c r="AT176" i="1"/>
  <c r="AT136" i="1"/>
  <c r="AT91" i="1"/>
  <c r="AT36" i="1"/>
  <c r="AT164" i="1"/>
  <c r="AT100" i="1"/>
  <c r="AT35" i="1"/>
  <c r="AT88" i="1"/>
  <c r="AT143" i="1"/>
  <c r="AT179" i="1"/>
  <c r="AT34" i="1"/>
  <c r="AT40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P110" i="1"/>
  <c r="AP99" i="1"/>
  <c r="AP182" i="1"/>
  <c r="AP147" i="1"/>
  <c r="AP132" i="1"/>
  <c r="AP168" i="1"/>
  <c r="AP79" i="1"/>
  <c r="AP50" i="1"/>
  <c r="AP155" i="1"/>
  <c r="AP146" i="1"/>
  <c r="AP171" i="1"/>
  <c r="AP127" i="1"/>
  <c r="AP108" i="1"/>
  <c r="AP165" i="1"/>
  <c r="AP111" i="1"/>
  <c r="AP73" i="1"/>
  <c r="AP163" i="1"/>
  <c r="AP98" i="1"/>
  <c r="AP54" i="1"/>
  <c r="AP120" i="1"/>
  <c r="AP134" i="1"/>
  <c r="AP184" i="1"/>
  <c r="AP104" i="1"/>
  <c r="AP192" i="1"/>
  <c r="AP80" i="1"/>
  <c r="AP174" i="1"/>
  <c r="AP105" i="1"/>
  <c r="AP94" i="1"/>
  <c r="AP52" i="1"/>
  <c r="AP84" i="1"/>
  <c r="AP191" i="1"/>
  <c r="AP133" i="1"/>
  <c r="AP158" i="1"/>
  <c r="AP107" i="1"/>
  <c r="AP172" i="1"/>
  <c r="AP122" i="1"/>
  <c r="AP95" i="1"/>
  <c r="AP68" i="1"/>
  <c r="AP177" i="1"/>
  <c r="AP75" i="1"/>
  <c r="AP96" i="1"/>
  <c r="AP53" i="1"/>
  <c r="AP55" i="1"/>
  <c r="AP162" i="1"/>
  <c r="AP193" i="1"/>
  <c r="AP71" i="1"/>
  <c r="AP66" i="1"/>
  <c r="AP74" i="1"/>
  <c r="AP70" i="1"/>
  <c r="AP60" i="1"/>
  <c r="AP93" i="1"/>
  <c r="AP78" i="1"/>
  <c r="AP62" i="1"/>
  <c r="AP109" i="1"/>
  <c r="AP61" i="1"/>
  <c r="AP92" i="1"/>
  <c r="AP118" i="1"/>
  <c r="AP69" i="1"/>
  <c r="AP43" i="1"/>
  <c r="AP101" i="1"/>
  <c r="AP44" i="1"/>
  <c r="AP77" i="1"/>
  <c r="AP67" i="1"/>
  <c r="AP41" i="1"/>
  <c r="AP119" i="1"/>
  <c r="AP117" i="1"/>
  <c r="AP90" i="1"/>
  <c r="AP83" i="1"/>
  <c r="AP45" i="1"/>
  <c r="AP47" i="1"/>
  <c r="AP48" i="1"/>
  <c r="AP59" i="1"/>
  <c r="AP113" i="1"/>
  <c r="AP46" i="1"/>
  <c r="AP116" i="1"/>
  <c r="AP72" i="1"/>
  <c r="AP42" i="1"/>
  <c r="AP159" i="1"/>
  <c r="AP82" i="1"/>
  <c r="AP64" i="1"/>
  <c r="AP160" i="1"/>
  <c r="AP115" i="1"/>
  <c r="AP138" i="1"/>
  <c r="AP114" i="1"/>
  <c r="AP57" i="1"/>
  <c r="AP148" i="1"/>
  <c r="AP175" i="1"/>
  <c r="AP85" i="1"/>
  <c r="AP51" i="1"/>
  <c r="AP141" i="1"/>
  <c r="AP183" i="1"/>
  <c r="AP131" i="1"/>
  <c r="AP106" i="1"/>
  <c r="AP76" i="1"/>
  <c r="AP112" i="1"/>
  <c r="AP161" i="1"/>
  <c r="AP129" i="1"/>
  <c r="AP123" i="1"/>
  <c r="AP169" i="1"/>
  <c r="AP185" i="1"/>
  <c r="AP37" i="1"/>
  <c r="AP139" i="1"/>
  <c r="AP63" i="1"/>
  <c r="AP65" i="1"/>
  <c r="AP153" i="1"/>
  <c r="AP56" i="1"/>
  <c r="AP81" i="1"/>
  <c r="AP194" i="1"/>
  <c r="AP58" i="1"/>
  <c r="AP103" i="1"/>
  <c r="AP187" i="1"/>
  <c r="AP152" i="1"/>
  <c r="AP87" i="1"/>
  <c r="AP145" i="1"/>
  <c r="AP190" i="1"/>
  <c r="AP181" i="1"/>
  <c r="AP188" i="1"/>
  <c r="AP154" i="1"/>
  <c r="AP189" i="1"/>
  <c r="AP124" i="1"/>
  <c r="AP149" i="1"/>
  <c r="AP151" i="1"/>
  <c r="AP150" i="1"/>
  <c r="AP86" i="1"/>
  <c r="AP167" i="1"/>
  <c r="AP128" i="1"/>
  <c r="AP137" i="1"/>
  <c r="AP102" i="1"/>
  <c r="AP89" i="1"/>
  <c r="AP121" i="1"/>
  <c r="AP180" i="1"/>
  <c r="AP170" i="1"/>
  <c r="AP173" i="1"/>
  <c r="AP142" i="1"/>
  <c r="AP125" i="1"/>
  <c r="AP178" i="1"/>
  <c r="AP97" i="1"/>
  <c r="AP49" i="1"/>
  <c r="AP186" i="1"/>
  <c r="AP140" i="1"/>
  <c r="AP38" i="1"/>
  <c r="AP130" i="1"/>
  <c r="AP135" i="1"/>
  <c r="AP156" i="1"/>
  <c r="AP144" i="1"/>
  <c r="AP166" i="1"/>
  <c r="AP157" i="1"/>
  <c r="AP126" i="1"/>
  <c r="AP39" i="1"/>
  <c r="AP176" i="1"/>
  <c r="AP136" i="1"/>
  <c r="AP91" i="1"/>
  <c r="AP36" i="1"/>
  <c r="AP164" i="1"/>
  <c r="AP100" i="1"/>
  <c r="AP35" i="1"/>
  <c r="AP88" i="1"/>
  <c r="AP143" i="1"/>
  <c r="AP179" i="1"/>
  <c r="AP34" i="1"/>
  <c r="AP40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B110" i="1"/>
  <c r="AB99" i="1"/>
  <c r="AB182" i="1"/>
  <c r="AB147" i="1"/>
  <c r="AB132" i="1"/>
  <c r="AB168" i="1"/>
  <c r="AB79" i="1"/>
  <c r="AB50" i="1"/>
  <c r="AB155" i="1"/>
  <c r="AB146" i="1"/>
  <c r="AB171" i="1"/>
  <c r="AB127" i="1"/>
  <c r="AB108" i="1"/>
  <c r="AB165" i="1"/>
  <c r="AB111" i="1"/>
  <c r="AB73" i="1"/>
  <c r="AB163" i="1"/>
  <c r="AB98" i="1"/>
  <c r="AB54" i="1"/>
  <c r="AB120" i="1"/>
  <c r="AB134" i="1"/>
  <c r="AB184" i="1"/>
  <c r="AB104" i="1"/>
  <c r="AB192" i="1"/>
  <c r="AB80" i="1"/>
  <c r="AB174" i="1"/>
  <c r="AB105" i="1"/>
  <c r="AB94" i="1"/>
  <c r="AB52" i="1"/>
  <c r="AB84" i="1"/>
  <c r="AB191" i="1"/>
  <c r="AB133" i="1"/>
  <c r="AB158" i="1"/>
  <c r="AB107" i="1"/>
  <c r="AB172" i="1"/>
  <c r="AB122" i="1"/>
  <c r="AB95" i="1"/>
  <c r="AB68" i="1"/>
  <c r="AB177" i="1"/>
  <c r="AB75" i="1"/>
  <c r="AB96" i="1"/>
  <c r="AB53" i="1"/>
  <c r="AB55" i="1"/>
  <c r="AB162" i="1"/>
  <c r="AB193" i="1"/>
  <c r="AB71" i="1"/>
  <c r="AB66" i="1"/>
  <c r="AB74" i="1"/>
  <c r="AB70" i="1"/>
  <c r="AB60" i="1"/>
  <c r="AB93" i="1"/>
  <c r="AB78" i="1"/>
  <c r="AB62" i="1"/>
  <c r="AB109" i="1"/>
  <c r="AB61" i="1"/>
  <c r="AB92" i="1"/>
  <c r="AB118" i="1"/>
  <c r="AB69" i="1"/>
  <c r="AB43" i="1"/>
  <c r="AB101" i="1"/>
  <c r="AB44" i="1"/>
  <c r="AB77" i="1"/>
  <c r="AB67" i="1"/>
  <c r="AB41" i="1"/>
  <c r="AB119" i="1"/>
  <c r="AB117" i="1"/>
  <c r="AB90" i="1"/>
  <c r="AB83" i="1"/>
  <c r="AB45" i="1"/>
  <c r="AB47" i="1"/>
  <c r="AB48" i="1"/>
  <c r="AB59" i="1"/>
  <c r="AB113" i="1"/>
  <c r="AB46" i="1"/>
  <c r="AB116" i="1"/>
  <c r="AB72" i="1"/>
  <c r="AB42" i="1"/>
  <c r="AB159" i="1"/>
  <c r="AB82" i="1"/>
  <c r="AB64" i="1"/>
  <c r="AB160" i="1"/>
  <c r="AB115" i="1"/>
  <c r="AB138" i="1"/>
  <c r="AB114" i="1"/>
  <c r="AB57" i="1"/>
  <c r="AB148" i="1"/>
  <c r="AB175" i="1"/>
  <c r="AB85" i="1"/>
  <c r="AB51" i="1"/>
  <c r="AB141" i="1"/>
  <c r="AB183" i="1"/>
  <c r="AB131" i="1"/>
  <c r="AB106" i="1"/>
  <c r="AB76" i="1"/>
  <c r="AB112" i="1"/>
  <c r="AB161" i="1"/>
  <c r="AB129" i="1"/>
  <c r="AB123" i="1"/>
  <c r="AB169" i="1"/>
  <c r="AB185" i="1"/>
  <c r="AB37" i="1"/>
  <c r="AB139" i="1"/>
  <c r="AB63" i="1"/>
  <c r="AB65" i="1"/>
  <c r="AB153" i="1"/>
  <c r="AB56" i="1"/>
  <c r="AB81" i="1"/>
  <c r="AB194" i="1"/>
  <c r="AB58" i="1"/>
  <c r="AB103" i="1"/>
  <c r="AB187" i="1"/>
  <c r="AB152" i="1"/>
  <c r="AB87" i="1"/>
  <c r="AB145" i="1"/>
  <c r="AB190" i="1"/>
  <c r="AB181" i="1"/>
  <c r="AB188" i="1"/>
  <c r="AB154" i="1"/>
  <c r="AB189" i="1"/>
  <c r="AB124" i="1"/>
  <c r="AB149" i="1"/>
  <c r="AB151" i="1"/>
  <c r="AB150" i="1"/>
  <c r="AB86" i="1"/>
  <c r="AB167" i="1"/>
  <c r="AB128" i="1"/>
  <c r="AB137" i="1"/>
  <c r="AB102" i="1"/>
  <c r="AB89" i="1"/>
  <c r="AB121" i="1"/>
  <c r="AB180" i="1"/>
  <c r="AB170" i="1"/>
  <c r="AB173" i="1"/>
  <c r="AB142" i="1"/>
  <c r="AB125" i="1"/>
  <c r="AB178" i="1"/>
  <c r="AB97" i="1"/>
  <c r="AB49" i="1"/>
  <c r="AB186" i="1"/>
  <c r="AB140" i="1"/>
  <c r="AB38" i="1"/>
  <c r="AB130" i="1"/>
  <c r="AB135" i="1"/>
  <c r="AB156" i="1"/>
  <c r="AB144" i="1"/>
  <c r="AB166" i="1"/>
  <c r="AB157" i="1"/>
  <c r="AB126" i="1"/>
  <c r="AB39" i="1"/>
  <c r="AB176" i="1"/>
  <c r="AB136" i="1"/>
  <c r="AB91" i="1"/>
  <c r="AB36" i="1"/>
  <c r="AB164" i="1"/>
  <c r="AB100" i="1"/>
  <c r="AB35" i="1"/>
  <c r="AB88" i="1"/>
  <c r="AB143" i="1"/>
  <c r="AB179" i="1"/>
  <c r="AB34" i="1"/>
  <c r="AB40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G110" i="1"/>
  <c r="G99" i="1"/>
  <c r="Q99" i="1" s="1"/>
  <c r="G182" i="1"/>
  <c r="G147" i="1"/>
  <c r="Q147" i="1" s="1"/>
  <c r="G132" i="1"/>
  <c r="G168" i="1"/>
  <c r="Q168" i="1" s="1"/>
  <c r="G79" i="1"/>
  <c r="G50" i="1"/>
  <c r="Q50" i="1" s="1"/>
  <c r="G155" i="1"/>
  <c r="G146" i="1"/>
  <c r="Q146" i="1" s="1"/>
  <c r="G171" i="1"/>
  <c r="G127" i="1"/>
  <c r="Q127" i="1" s="1"/>
  <c r="G108" i="1"/>
  <c r="G165" i="1"/>
  <c r="Q165" i="1" s="1"/>
  <c r="G111" i="1"/>
  <c r="G73" i="1"/>
  <c r="Q73" i="1" s="1"/>
  <c r="G163" i="1"/>
  <c r="G98" i="1"/>
  <c r="Q98" i="1" s="1"/>
  <c r="G54" i="1"/>
  <c r="G120" i="1"/>
  <c r="Q120" i="1" s="1"/>
  <c r="G134" i="1"/>
  <c r="G184" i="1"/>
  <c r="Q184" i="1" s="1"/>
  <c r="G104" i="1"/>
  <c r="G192" i="1"/>
  <c r="Q192" i="1" s="1"/>
  <c r="G80" i="1"/>
  <c r="G174" i="1"/>
  <c r="Q174" i="1" s="1"/>
  <c r="G105" i="1"/>
  <c r="G94" i="1"/>
  <c r="Q94" i="1" s="1"/>
  <c r="G52" i="1"/>
  <c r="G84" i="1"/>
  <c r="Q84" i="1" s="1"/>
  <c r="G191" i="1"/>
  <c r="G133" i="1"/>
  <c r="Q133" i="1" s="1"/>
  <c r="G158" i="1"/>
  <c r="G107" i="1"/>
  <c r="Q107" i="1" s="1"/>
  <c r="G172" i="1"/>
  <c r="G122" i="1"/>
  <c r="Q122" i="1" s="1"/>
  <c r="G95" i="1"/>
  <c r="G68" i="1"/>
  <c r="Q68" i="1" s="1"/>
  <c r="G177" i="1"/>
  <c r="G75" i="1"/>
  <c r="Q75" i="1" s="1"/>
  <c r="G96" i="1"/>
  <c r="G53" i="1"/>
  <c r="Q53" i="1" s="1"/>
  <c r="G55" i="1"/>
  <c r="G162" i="1"/>
  <c r="Q162" i="1" s="1"/>
  <c r="G193" i="1"/>
  <c r="G71" i="1"/>
  <c r="Q71" i="1" s="1"/>
  <c r="G66" i="1"/>
  <c r="G74" i="1"/>
  <c r="Q74" i="1" s="1"/>
  <c r="G70" i="1"/>
  <c r="G60" i="1"/>
  <c r="Q60" i="1" s="1"/>
  <c r="G93" i="1"/>
  <c r="G78" i="1"/>
  <c r="Q78" i="1" s="1"/>
  <c r="G62" i="1"/>
  <c r="G109" i="1"/>
  <c r="Q109" i="1" s="1"/>
  <c r="G61" i="1"/>
  <c r="G92" i="1"/>
  <c r="Q92" i="1" s="1"/>
  <c r="G118" i="1"/>
  <c r="G69" i="1"/>
  <c r="Q69" i="1" s="1"/>
  <c r="G43" i="1"/>
  <c r="Q43" i="1" s="1"/>
  <c r="G101" i="1"/>
  <c r="Q101" i="1" s="1"/>
  <c r="G44" i="1"/>
  <c r="G77" i="1"/>
  <c r="Q77" i="1" s="1"/>
  <c r="G67" i="1"/>
  <c r="G41" i="1"/>
  <c r="Q41" i="1" s="1"/>
  <c r="G119" i="1"/>
  <c r="G117" i="1"/>
  <c r="Q117" i="1" s="1"/>
  <c r="G90" i="1"/>
  <c r="Q90" i="1" s="1"/>
  <c r="G83" i="1"/>
  <c r="Q83" i="1" s="1"/>
  <c r="G45" i="1"/>
  <c r="G47" i="1"/>
  <c r="Q47" i="1" s="1"/>
  <c r="G48" i="1"/>
  <c r="G59" i="1"/>
  <c r="Q59" i="1" s="1"/>
  <c r="G113" i="1"/>
  <c r="G46" i="1"/>
  <c r="Q46" i="1" s="1"/>
  <c r="G116" i="1"/>
  <c r="Q116" i="1" s="1"/>
  <c r="G72" i="1"/>
  <c r="Q72" i="1" s="1"/>
  <c r="G42" i="1"/>
  <c r="G159" i="1"/>
  <c r="Q159" i="1" s="1"/>
  <c r="G82" i="1"/>
  <c r="G64" i="1"/>
  <c r="Q64" i="1" s="1"/>
  <c r="G160" i="1"/>
  <c r="G115" i="1"/>
  <c r="Q115" i="1" s="1"/>
  <c r="G138" i="1"/>
  <c r="Q138" i="1" s="1"/>
  <c r="G114" i="1"/>
  <c r="Q114" i="1" s="1"/>
  <c r="G57" i="1"/>
  <c r="G148" i="1"/>
  <c r="Q148" i="1" s="1"/>
  <c r="G175" i="1"/>
  <c r="G85" i="1"/>
  <c r="Q85" i="1" s="1"/>
  <c r="G51" i="1"/>
  <c r="G141" i="1"/>
  <c r="Q141" i="1" s="1"/>
  <c r="G183" i="1"/>
  <c r="Q183" i="1" s="1"/>
  <c r="G131" i="1"/>
  <c r="Q131" i="1" s="1"/>
  <c r="G106" i="1"/>
  <c r="G76" i="1"/>
  <c r="Q76" i="1" s="1"/>
  <c r="G112" i="1"/>
  <c r="G161" i="1"/>
  <c r="Q161" i="1" s="1"/>
  <c r="G129" i="1"/>
  <c r="G123" i="1"/>
  <c r="Q123" i="1" s="1"/>
  <c r="G169" i="1"/>
  <c r="Q169" i="1" s="1"/>
  <c r="G185" i="1"/>
  <c r="Q185" i="1" s="1"/>
  <c r="G37" i="1"/>
  <c r="G139" i="1"/>
  <c r="Q139" i="1" s="1"/>
  <c r="G63" i="1"/>
  <c r="G65" i="1"/>
  <c r="Q65" i="1" s="1"/>
  <c r="G153" i="1"/>
  <c r="G56" i="1"/>
  <c r="Q56" i="1" s="1"/>
  <c r="G81" i="1"/>
  <c r="Q81" i="1" s="1"/>
  <c r="G194" i="1"/>
  <c r="Q194" i="1" s="1"/>
  <c r="G58" i="1"/>
  <c r="G103" i="1"/>
  <c r="Q103" i="1" s="1"/>
  <c r="G187" i="1"/>
  <c r="G152" i="1"/>
  <c r="Q152" i="1" s="1"/>
  <c r="G87" i="1"/>
  <c r="G145" i="1"/>
  <c r="Q145" i="1" s="1"/>
  <c r="G190" i="1"/>
  <c r="Q190" i="1" s="1"/>
  <c r="G181" i="1"/>
  <c r="Q181" i="1" s="1"/>
  <c r="G188" i="1"/>
  <c r="G154" i="1"/>
  <c r="Q154" i="1" s="1"/>
  <c r="G189" i="1"/>
  <c r="G124" i="1"/>
  <c r="Q124" i="1" s="1"/>
  <c r="G149" i="1"/>
  <c r="G151" i="1"/>
  <c r="Q151" i="1" s="1"/>
  <c r="G150" i="1"/>
  <c r="Q150" i="1" s="1"/>
  <c r="G86" i="1"/>
  <c r="Q86" i="1" s="1"/>
  <c r="G167" i="1"/>
  <c r="G128" i="1"/>
  <c r="Q128" i="1" s="1"/>
  <c r="G137" i="1"/>
  <c r="G102" i="1"/>
  <c r="Q102" i="1" s="1"/>
  <c r="G89" i="1"/>
  <c r="G121" i="1"/>
  <c r="Q121" i="1" s="1"/>
  <c r="G180" i="1"/>
  <c r="Q180" i="1" s="1"/>
  <c r="G170" i="1"/>
  <c r="Q170" i="1" s="1"/>
  <c r="G173" i="1"/>
  <c r="G142" i="1"/>
  <c r="Q142" i="1" s="1"/>
  <c r="G125" i="1"/>
  <c r="G178" i="1"/>
  <c r="Q178" i="1" s="1"/>
  <c r="G97" i="1"/>
  <c r="G49" i="1"/>
  <c r="Q49" i="1" s="1"/>
  <c r="G186" i="1"/>
  <c r="Q186" i="1" s="1"/>
  <c r="G140" i="1"/>
  <c r="Q140" i="1" s="1"/>
  <c r="G38" i="1"/>
  <c r="G130" i="1"/>
  <c r="Q130" i="1" s="1"/>
  <c r="G135" i="1"/>
  <c r="G156" i="1"/>
  <c r="Q156" i="1" s="1"/>
  <c r="G144" i="1"/>
  <c r="G166" i="1"/>
  <c r="Q166" i="1" s="1"/>
  <c r="G157" i="1"/>
  <c r="Q157" i="1" s="1"/>
  <c r="G126" i="1"/>
  <c r="Q126" i="1" s="1"/>
  <c r="G39" i="1"/>
  <c r="G176" i="1"/>
  <c r="Q176" i="1" s="1"/>
  <c r="G136" i="1"/>
  <c r="G91" i="1"/>
  <c r="Q91" i="1" s="1"/>
  <c r="G36" i="1"/>
  <c r="G164" i="1"/>
  <c r="Q164" i="1" s="1"/>
  <c r="G100" i="1"/>
  <c r="Q100" i="1" s="1"/>
  <c r="G35" i="1"/>
  <c r="Q35" i="1" s="1"/>
  <c r="G88" i="1"/>
  <c r="G143" i="1"/>
  <c r="Q143" i="1" s="1"/>
  <c r="G179" i="1"/>
  <c r="G34" i="1"/>
  <c r="Q34" i="1" s="1"/>
  <c r="G40" i="1"/>
  <c r="G33" i="1"/>
  <c r="Q33" i="1" s="1"/>
  <c r="G32" i="1"/>
  <c r="Q32" i="1" s="1"/>
  <c r="G31" i="1"/>
  <c r="Q31" i="1" s="1"/>
  <c r="G30" i="1"/>
  <c r="G29" i="1"/>
  <c r="Q29" i="1" s="1"/>
  <c r="G28" i="1"/>
  <c r="G27" i="1"/>
  <c r="Q27" i="1" s="1"/>
  <c r="G26" i="1"/>
  <c r="G25" i="1"/>
  <c r="Q25" i="1" s="1"/>
  <c r="G24" i="1"/>
  <c r="Q24" i="1" s="1"/>
  <c r="G23" i="1"/>
  <c r="Q23" i="1" s="1"/>
  <c r="G22" i="1"/>
  <c r="G21" i="1"/>
  <c r="Q21" i="1" s="1"/>
  <c r="G20" i="1"/>
  <c r="G19" i="1"/>
  <c r="Q19" i="1" s="1"/>
  <c r="G18" i="1"/>
  <c r="G17" i="1"/>
  <c r="Q17" i="1" s="1"/>
  <c r="G16" i="1"/>
  <c r="Q16" i="1" s="1"/>
  <c r="G15" i="1"/>
  <c r="Q15" i="1" s="1"/>
  <c r="G14" i="1"/>
  <c r="G13" i="1"/>
  <c r="Q13" i="1" s="1"/>
  <c r="D110" i="1"/>
  <c r="E110" i="1" s="1"/>
  <c r="D99" i="1"/>
  <c r="E99" i="1" s="1"/>
  <c r="P99" i="1" s="1"/>
  <c r="D182" i="1"/>
  <c r="E182" i="1" s="1"/>
  <c r="D147" i="1"/>
  <c r="E147" i="1" s="1"/>
  <c r="D132" i="1"/>
  <c r="E132" i="1" s="1"/>
  <c r="D168" i="1"/>
  <c r="E168" i="1" s="1"/>
  <c r="D79" i="1"/>
  <c r="E79" i="1" s="1"/>
  <c r="D50" i="1"/>
  <c r="E50" i="1" s="1"/>
  <c r="D155" i="1"/>
  <c r="E155" i="1" s="1"/>
  <c r="D146" i="1"/>
  <c r="E146" i="1" s="1"/>
  <c r="D171" i="1"/>
  <c r="E171" i="1" s="1"/>
  <c r="D127" i="1"/>
  <c r="E127" i="1" s="1"/>
  <c r="P127" i="1" s="1"/>
  <c r="D108" i="1"/>
  <c r="E108" i="1" s="1"/>
  <c r="D165" i="1"/>
  <c r="E165" i="1" s="1"/>
  <c r="D111" i="1"/>
  <c r="E111" i="1" s="1"/>
  <c r="D73" i="1"/>
  <c r="E73" i="1" s="1"/>
  <c r="D163" i="1"/>
  <c r="E163" i="1" s="1"/>
  <c r="D98" i="1"/>
  <c r="E98" i="1" s="1"/>
  <c r="D54" i="1"/>
  <c r="E54" i="1" s="1"/>
  <c r="D120" i="1"/>
  <c r="E120" i="1" s="1"/>
  <c r="D134" i="1"/>
  <c r="E134" i="1" s="1"/>
  <c r="P134" i="1" s="1"/>
  <c r="D184" i="1"/>
  <c r="E184" i="1" s="1"/>
  <c r="D104" i="1"/>
  <c r="E104" i="1" s="1"/>
  <c r="I104" i="1" s="1"/>
  <c r="AM104" i="1" s="1"/>
  <c r="D192" i="1"/>
  <c r="E192" i="1" s="1"/>
  <c r="D80" i="1"/>
  <c r="E80" i="1" s="1"/>
  <c r="D174" i="1"/>
  <c r="E174" i="1" s="1"/>
  <c r="D105" i="1"/>
  <c r="E105" i="1" s="1"/>
  <c r="D94" i="1"/>
  <c r="E94" i="1" s="1"/>
  <c r="D52" i="1"/>
  <c r="E52" i="1" s="1"/>
  <c r="D84" i="1"/>
  <c r="E84" i="1" s="1"/>
  <c r="P84" i="1" s="1"/>
  <c r="D191" i="1"/>
  <c r="E191" i="1" s="1"/>
  <c r="D133" i="1"/>
  <c r="E133" i="1" s="1"/>
  <c r="D158" i="1"/>
  <c r="E158" i="1" s="1"/>
  <c r="D107" i="1"/>
  <c r="E107" i="1" s="1"/>
  <c r="D172" i="1"/>
  <c r="E172" i="1" s="1"/>
  <c r="D122" i="1"/>
  <c r="E122" i="1" s="1"/>
  <c r="D95" i="1"/>
  <c r="E95" i="1" s="1"/>
  <c r="D68" i="1"/>
  <c r="E68" i="1" s="1"/>
  <c r="D177" i="1"/>
  <c r="E177" i="1" s="1"/>
  <c r="D75" i="1"/>
  <c r="E75" i="1" s="1"/>
  <c r="D96" i="1"/>
  <c r="E96" i="1" s="1"/>
  <c r="D53" i="1"/>
  <c r="E53" i="1" s="1"/>
  <c r="D55" i="1"/>
  <c r="E55" i="1" s="1"/>
  <c r="D162" i="1"/>
  <c r="E162" i="1" s="1"/>
  <c r="D193" i="1"/>
  <c r="E193" i="1" s="1"/>
  <c r="D71" i="1"/>
  <c r="E71" i="1" s="1"/>
  <c r="D66" i="1"/>
  <c r="E66" i="1" s="1"/>
  <c r="D74" i="1"/>
  <c r="E74" i="1" s="1"/>
  <c r="P74" i="1" s="1"/>
  <c r="D70" i="1"/>
  <c r="E70" i="1" s="1"/>
  <c r="D60" i="1"/>
  <c r="E60" i="1" s="1"/>
  <c r="D93" i="1"/>
  <c r="E93" i="1" s="1"/>
  <c r="D78" i="1"/>
  <c r="E78" i="1" s="1"/>
  <c r="D62" i="1"/>
  <c r="E62" i="1" s="1"/>
  <c r="D109" i="1"/>
  <c r="E109" i="1" s="1"/>
  <c r="D61" i="1"/>
  <c r="E61" i="1" s="1"/>
  <c r="I61" i="1" s="1"/>
  <c r="AM61" i="1" s="1"/>
  <c r="D92" i="1"/>
  <c r="E92" i="1" s="1"/>
  <c r="D118" i="1"/>
  <c r="E118" i="1" s="1"/>
  <c r="P118" i="1" s="1"/>
  <c r="D69" i="1"/>
  <c r="E69" i="1" s="1"/>
  <c r="D43" i="1"/>
  <c r="E43" i="1" s="1"/>
  <c r="D101" i="1"/>
  <c r="E101" i="1" s="1"/>
  <c r="D44" i="1"/>
  <c r="E44" i="1" s="1"/>
  <c r="D77" i="1"/>
  <c r="E77" i="1" s="1"/>
  <c r="D67" i="1"/>
  <c r="E67" i="1" s="1"/>
  <c r="D41" i="1"/>
  <c r="E41" i="1" s="1"/>
  <c r="D119" i="1"/>
  <c r="E119" i="1" s="1"/>
  <c r="D117" i="1"/>
  <c r="E117" i="1" s="1"/>
  <c r="P117" i="1" s="1"/>
  <c r="D90" i="1"/>
  <c r="E90" i="1" s="1"/>
  <c r="D83" i="1"/>
  <c r="E83" i="1" s="1"/>
  <c r="D45" i="1"/>
  <c r="E45" i="1" s="1"/>
  <c r="D47" i="1"/>
  <c r="E47" i="1" s="1"/>
  <c r="D48" i="1"/>
  <c r="E48" i="1" s="1"/>
  <c r="D59" i="1"/>
  <c r="E59" i="1" s="1"/>
  <c r="D113" i="1"/>
  <c r="E113" i="1" s="1"/>
  <c r="D46" i="1"/>
  <c r="E46" i="1" s="1"/>
  <c r="D116" i="1"/>
  <c r="E116" i="1" s="1"/>
  <c r="D72" i="1"/>
  <c r="E72" i="1" s="1"/>
  <c r="P72" i="1" s="1"/>
  <c r="D42" i="1"/>
  <c r="E42" i="1" s="1"/>
  <c r="D159" i="1"/>
  <c r="E159" i="1" s="1"/>
  <c r="D82" i="1"/>
  <c r="E82" i="1" s="1"/>
  <c r="D64" i="1"/>
  <c r="E64" i="1" s="1"/>
  <c r="D160" i="1"/>
  <c r="E160" i="1" s="1"/>
  <c r="D115" i="1"/>
  <c r="E115" i="1" s="1"/>
  <c r="D138" i="1"/>
  <c r="E138" i="1" s="1"/>
  <c r="D114" i="1"/>
  <c r="E114" i="1" s="1"/>
  <c r="D57" i="1"/>
  <c r="E57" i="1" s="1"/>
  <c r="P57" i="1" s="1"/>
  <c r="D148" i="1"/>
  <c r="E148" i="1" s="1"/>
  <c r="D175" i="1"/>
  <c r="E175" i="1" s="1"/>
  <c r="I175" i="1" s="1"/>
  <c r="AM175" i="1" s="1"/>
  <c r="D85" i="1"/>
  <c r="E85" i="1" s="1"/>
  <c r="D51" i="1"/>
  <c r="E51" i="1" s="1"/>
  <c r="D141" i="1"/>
  <c r="E141" i="1" s="1"/>
  <c r="D183" i="1"/>
  <c r="E183" i="1" s="1"/>
  <c r="D131" i="1"/>
  <c r="E131" i="1" s="1"/>
  <c r="D106" i="1"/>
  <c r="E106" i="1" s="1"/>
  <c r="D76" i="1"/>
  <c r="E76" i="1" s="1"/>
  <c r="P76" i="1" s="1"/>
  <c r="D112" i="1"/>
  <c r="E112" i="1" s="1"/>
  <c r="D161" i="1"/>
  <c r="E161" i="1" s="1"/>
  <c r="D129" i="1"/>
  <c r="E129" i="1" s="1"/>
  <c r="D123" i="1"/>
  <c r="E123" i="1" s="1"/>
  <c r="D169" i="1"/>
  <c r="E169" i="1" s="1"/>
  <c r="D185" i="1"/>
  <c r="E185" i="1" s="1"/>
  <c r="D37" i="1"/>
  <c r="E37" i="1" s="1"/>
  <c r="D139" i="1"/>
  <c r="E139" i="1" s="1"/>
  <c r="D63" i="1"/>
  <c r="E63" i="1" s="1"/>
  <c r="D65" i="1"/>
  <c r="E65" i="1" s="1"/>
  <c r="D153" i="1"/>
  <c r="E153" i="1" s="1"/>
  <c r="D56" i="1"/>
  <c r="E56" i="1" s="1"/>
  <c r="I56" i="1" s="1"/>
  <c r="AM56" i="1" s="1"/>
  <c r="D81" i="1"/>
  <c r="E81" i="1" s="1"/>
  <c r="D194" i="1"/>
  <c r="E194" i="1" s="1"/>
  <c r="D58" i="1"/>
  <c r="E58" i="1" s="1"/>
  <c r="D103" i="1"/>
  <c r="E103" i="1" s="1"/>
  <c r="D187" i="1"/>
  <c r="E187" i="1" s="1"/>
  <c r="D152" i="1"/>
  <c r="E152" i="1" s="1"/>
  <c r="P152" i="1" s="1"/>
  <c r="D87" i="1"/>
  <c r="E87" i="1" s="1"/>
  <c r="D145" i="1"/>
  <c r="E145" i="1" s="1"/>
  <c r="D190" i="1"/>
  <c r="E190" i="1" s="1"/>
  <c r="D181" i="1"/>
  <c r="E181" i="1" s="1"/>
  <c r="I181" i="1" s="1"/>
  <c r="AM181" i="1" s="1"/>
  <c r="D188" i="1"/>
  <c r="E188" i="1" s="1"/>
  <c r="D154" i="1"/>
  <c r="E154" i="1" s="1"/>
  <c r="D189" i="1"/>
  <c r="E189" i="1" s="1"/>
  <c r="D124" i="1"/>
  <c r="E124" i="1" s="1"/>
  <c r="D149" i="1"/>
  <c r="E149" i="1" s="1"/>
  <c r="P149" i="1" s="1"/>
  <c r="D151" i="1"/>
  <c r="E151" i="1" s="1"/>
  <c r="D150" i="1"/>
  <c r="E150" i="1" s="1"/>
  <c r="D86" i="1"/>
  <c r="E86" i="1" s="1"/>
  <c r="D167" i="1"/>
  <c r="E167" i="1" s="1"/>
  <c r="D128" i="1"/>
  <c r="E128" i="1" s="1"/>
  <c r="D137" i="1"/>
  <c r="E137" i="1" s="1"/>
  <c r="I137" i="1" s="1"/>
  <c r="AM137" i="1" s="1"/>
  <c r="D102" i="1"/>
  <c r="E102" i="1" s="1"/>
  <c r="D89" i="1"/>
  <c r="E89" i="1" s="1"/>
  <c r="D121" i="1"/>
  <c r="E121" i="1" s="1"/>
  <c r="P121" i="1" s="1"/>
  <c r="D180" i="1"/>
  <c r="E180" i="1" s="1"/>
  <c r="D170" i="1"/>
  <c r="E170" i="1" s="1"/>
  <c r="D173" i="1"/>
  <c r="E173" i="1" s="1"/>
  <c r="D142" i="1"/>
  <c r="E142" i="1" s="1"/>
  <c r="D125" i="1"/>
  <c r="E125" i="1" s="1"/>
  <c r="I125" i="1" s="1"/>
  <c r="AM125" i="1" s="1"/>
  <c r="D178" i="1"/>
  <c r="E178" i="1" s="1"/>
  <c r="D97" i="1"/>
  <c r="E97" i="1" s="1"/>
  <c r="D49" i="1"/>
  <c r="E49" i="1" s="1"/>
  <c r="D186" i="1"/>
  <c r="E186" i="1" s="1"/>
  <c r="P186" i="1" s="1"/>
  <c r="D140" i="1"/>
  <c r="E140" i="1" s="1"/>
  <c r="D38" i="1"/>
  <c r="E38" i="1" s="1"/>
  <c r="D130" i="1"/>
  <c r="E130" i="1" s="1"/>
  <c r="D135" i="1"/>
  <c r="E135" i="1" s="1"/>
  <c r="I135" i="1" s="1"/>
  <c r="AM135" i="1" s="1"/>
  <c r="D156" i="1"/>
  <c r="E156" i="1" s="1"/>
  <c r="D144" i="1"/>
  <c r="E144" i="1" s="1"/>
  <c r="D166" i="1"/>
  <c r="E166" i="1" s="1"/>
  <c r="D157" i="1"/>
  <c r="E157" i="1" s="1"/>
  <c r="P157" i="1" s="1"/>
  <c r="D126" i="1"/>
  <c r="E126" i="1" s="1"/>
  <c r="D39" i="1"/>
  <c r="E39" i="1" s="1"/>
  <c r="D176" i="1"/>
  <c r="E176" i="1" s="1"/>
  <c r="D136" i="1"/>
  <c r="E136" i="1" s="1"/>
  <c r="I136" i="1" s="1"/>
  <c r="AM136" i="1" s="1"/>
  <c r="D91" i="1"/>
  <c r="E91" i="1" s="1"/>
  <c r="D36" i="1"/>
  <c r="E36" i="1" s="1"/>
  <c r="D164" i="1"/>
  <c r="E164" i="1" s="1"/>
  <c r="D100" i="1"/>
  <c r="E100" i="1" s="1"/>
  <c r="P100" i="1" s="1"/>
  <c r="D35" i="1"/>
  <c r="E35" i="1" s="1"/>
  <c r="D88" i="1"/>
  <c r="E88" i="1" s="1"/>
  <c r="D143" i="1"/>
  <c r="E143" i="1" s="1"/>
  <c r="D179" i="1"/>
  <c r="E179" i="1" s="1"/>
  <c r="I179" i="1" s="1"/>
  <c r="AM179" i="1" s="1"/>
  <c r="D34" i="1"/>
  <c r="D40" i="1"/>
  <c r="E40" i="1" s="1"/>
  <c r="D33" i="1"/>
  <c r="E33" i="1" s="1"/>
  <c r="D32" i="1"/>
  <c r="E32" i="1" s="1"/>
  <c r="P32" i="1" s="1"/>
  <c r="D31" i="1"/>
  <c r="E31" i="1" s="1"/>
  <c r="D30" i="1"/>
  <c r="E30" i="1" s="1"/>
  <c r="D29" i="1"/>
  <c r="E29" i="1" s="1"/>
  <c r="D28" i="1"/>
  <c r="E28" i="1" s="1"/>
  <c r="I28" i="1" s="1"/>
  <c r="AM28" i="1" s="1"/>
  <c r="D27" i="1"/>
  <c r="E27" i="1" s="1"/>
  <c r="D26" i="1"/>
  <c r="E26" i="1" s="1"/>
  <c r="D25" i="1"/>
  <c r="E25" i="1" s="1"/>
  <c r="D24" i="1"/>
  <c r="E24" i="1" s="1"/>
  <c r="P24" i="1" s="1"/>
  <c r="D23" i="1"/>
  <c r="E23" i="1" s="1"/>
  <c r="D22" i="1"/>
  <c r="E22" i="1" s="1"/>
  <c r="D21" i="1"/>
  <c r="E21" i="1" s="1"/>
  <c r="D20" i="1"/>
  <c r="E20" i="1" s="1"/>
  <c r="I20" i="1" s="1"/>
  <c r="AM20" i="1" s="1"/>
  <c r="D19" i="1"/>
  <c r="E19" i="1" s="1"/>
  <c r="D18" i="1"/>
  <c r="E18" i="1" s="1"/>
  <c r="D17" i="1"/>
  <c r="E17" i="1" s="1"/>
  <c r="D16" i="1"/>
  <c r="E16" i="1" s="1"/>
  <c r="I16" i="1" s="1"/>
  <c r="AM16" i="1" s="1"/>
  <c r="D15" i="1"/>
  <c r="E15" i="1" s="1"/>
  <c r="D14" i="1"/>
  <c r="E14" i="1" s="1"/>
  <c r="D13" i="1"/>
  <c r="E13" i="1" s="1"/>
  <c r="AX12" i="1"/>
  <c r="AS12" i="1"/>
  <c r="AN12" i="1"/>
  <c r="AA12" i="1"/>
  <c r="Z12" i="1"/>
  <c r="Y12" i="1"/>
  <c r="X12" i="1"/>
  <c r="W12" i="1"/>
  <c r="V12" i="1"/>
  <c r="O12" i="1"/>
  <c r="N12" i="1"/>
  <c r="M12" i="1"/>
  <c r="L12" i="1"/>
  <c r="K12" i="1"/>
  <c r="H12" i="1"/>
  <c r="F12" i="1"/>
  <c r="AX11" i="1"/>
  <c r="AW11" i="1"/>
  <c r="AU11" i="1"/>
  <c r="AS11" i="1"/>
  <c r="AR11" i="1"/>
  <c r="AQ11" i="1"/>
  <c r="AO11" i="1"/>
  <c r="AN11" i="1"/>
  <c r="AL11" i="1"/>
  <c r="AK11" i="1"/>
  <c r="AJ11" i="1"/>
  <c r="AI11" i="1"/>
  <c r="AH11" i="1"/>
  <c r="AG11" i="1"/>
  <c r="AF11" i="1"/>
  <c r="AE11" i="1"/>
  <c r="AD11" i="1"/>
  <c r="AA11" i="1"/>
  <c r="Z11" i="1"/>
  <c r="Y11" i="1"/>
  <c r="X11" i="1"/>
  <c r="W11" i="1"/>
  <c r="V11" i="1"/>
  <c r="U11" i="1"/>
  <c r="T11" i="1"/>
  <c r="S11" i="1"/>
  <c r="R11" i="1"/>
  <c r="O11" i="1"/>
  <c r="N11" i="1"/>
  <c r="M11" i="1"/>
  <c r="L11" i="1"/>
  <c r="K11" i="1"/>
  <c r="H11" i="1"/>
  <c r="F11" i="1"/>
  <c r="C11" i="1"/>
  <c r="B11" i="1"/>
  <c r="AX10" i="1"/>
  <c r="AW10" i="1"/>
  <c r="AU10" i="1"/>
  <c r="AS10" i="1"/>
  <c r="AR10" i="1"/>
  <c r="AQ10" i="1"/>
  <c r="AO10" i="1"/>
  <c r="AN10" i="1"/>
  <c r="AL10" i="1"/>
  <c r="AK10" i="1"/>
  <c r="AJ10" i="1"/>
  <c r="AI10" i="1"/>
  <c r="AH10" i="1"/>
  <c r="AG10" i="1"/>
  <c r="AF10" i="1"/>
  <c r="AE10" i="1"/>
  <c r="AD10" i="1"/>
  <c r="AA10" i="1"/>
  <c r="Z10" i="1"/>
  <c r="Y10" i="1"/>
  <c r="X10" i="1"/>
  <c r="W10" i="1"/>
  <c r="V10" i="1"/>
  <c r="U10" i="1"/>
  <c r="T10" i="1"/>
  <c r="S10" i="1"/>
  <c r="R10" i="1"/>
  <c r="O10" i="1"/>
  <c r="N10" i="1"/>
  <c r="M10" i="1"/>
  <c r="L10" i="1"/>
  <c r="K10" i="1"/>
  <c r="H10" i="1"/>
  <c r="F10" i="1"/>
  <c r="C10" i="1"/>
  <c r="B10" i="1"/>
  <c r="AX9" i="1"/>
  <c r="AW9" i="1"/>
  <c r="AU9" i="1"/>
  <c r="AS9" i="1"/>
  <c r="AR9" i="1"/>
  <c r="AQ9" i="1"/>
  <c r="AO9" i="1"/>
  <c r="AN9" i="1"/>
  <c r="AL9" i="1"/>
  <c r="AK9" i="1"/>
  <c r="AJ9" i="1"/>
  <c r="AI9" i="1"/>
  <c r="AH9" i="1"/>
  <c r="AG9" i="1"/>
  <c r="AF9" i="1"/>
  <c r="AE9" i="1"/>
  <c r="AD9" i="1"/>
  <c r="AA9" i="1"/>
  <c r="Z9" i="1"/>
  <c r="Y9" i="1"/>
  <c r="X9" i="1"/>
  <c r="W9" i="1"/>
  <c r="V9" i="1"/>
  <c r="U9" i="1"/>
  <c r="T9" i="1"/>
  <c r="S9" i="1"/>
  <c r="R9" i="1"/>
  <c r="O9" i="1"/>
  <c r="N9" i="1"/>
  <c r="M9" i="1"/>
  <c r="L9" i="1"/>
  <c r="K9" i="1"/>
  <c r="H9" i="1"/>
  <c r="F9" i="1"/>
  <c r="C9" i="1"/>
  <c r="B9" i="1"/>
  <c r="AX7" i="1"/>
  <c r="AW7" i="1"/>
  <c r="AU7" i="1"/>
  <c r="AS7" i="1"/>
  <c r="AR7" i="1"/>
  <c r="AQ7" i="1"/>
  <c r="AO7" i="1"/>
  <c r="AN7" i="1"/>
  <c r="AL7" i="1"/>
  <c r="AK7" i="1"/>
  <c r="AJ7" i="1"/>
  <c r="AI7" i="1"/>
  <c r="AH7" i="1"/>
  <c r="AG7" i="1"/>
  <c r="AF7" i="1"/>
  <c r="AE7" i="1"/>
  <c r="AD7" i="1"/>
  <c r="AA7" i="1"/>
  <c r="Z7" i="1"/>
  <c r="Y7" i="1"/>
  <c r="X7" i="1"/>
  <c r="W7" i="1"/>
  <c r="V7" i="1"/>
  <c r="U7" i="1"/>
  <c r="T7" i="1"/>
  <c r="S7" i="1"/>
  <c r="R7" i="1"/>
  <c r="O7" i="1"/>
  <c r="N7" i="1"/>
  <c r="M7" i="1"/>
  <c r="L7" i="1"/>
  <c r="K7" i="1"/>
  <c r="H7" i="1"/>
  <c r="F7" i="1"/>
  <c r="AX6" i="1"/>
  <c r="AW6" i="1"/>
  <c r="AU6" i="1"/>
  <c r="AS6" i="1"/>
  <c r="AR6" i="1"/>
  <c r="AQ6" i="1"/>
  <c r="AO6" i="1"/>
  <c r="AN6" i="1"/>
  <c r="AL6" i="1"/>
  <c r="AK6" i="1"/>
  <c r="AJ6" i="1"/>
  <c r="AI6" i="1"/>
  <c r="AH6" i="1"/>
  <c r="AG6" i="1"/>
  <c r="AF6" i="1"/>
  <c r="AE6" i="1"/>
  <c r="AD6" i="1"/>
  <c r="AA6" i="1"/>
  <c r="Z6" i="1"/>
  <c r="Y6" i="1"/>
  <c r="X6" i="1"/>
  <c r="W6" i="1"/>
  <c r="V6" i="1"/>
  <c r="U6" i="1"/>
  <c r="T6" i="1"/>
  <c r="S6" i="1"/>
  <c r="R6" i="1"/>
  <c r="O6" i="1"/>
  <c r="N6" i="1"/>
  <c r="M6" i="1"/>
  <c r="L6" i="1"/>
  <c r="K6" i="1"/>
  <c r="H6" i="1"/>
  <c r="F6" i="1"/>
  <c r="AX5" i="1"/>
  <c r="AW5" i="1"/>
  <c r="AU5" i="1"/>
  <c r="AS5" i="1"/>
  <c r="AR5" i="1"/>
  <c r="AQ5" i="1"/>
  <c r="AO5" i="1"/>
  <c r="AN5" i="1"/>
  <c r="AL5" i="1"/>
  <c r="AK5" i="1"/>
  <c r="AJ5" i="1"/>
  <c r="AI5" i="1"/>
  <c r="AH5" i="1"/>
  <c r="AG5" i="1"/>
  <c r="AF5" i="1"/>
  <c r="AE5" i="1"/>
  <c r="AD5" i="1"/>
  <c r="AA5" i="1"/>
  <c r="Z5" i="1"/>
  <c r="Y5" i="1"/>
  <c r="X5" i="1"/>
  <c r="W5" i="1"/>
  <c r="V5" i="1"/>
  <c r="U5" i="1"/>
  <c r="T5" i="1"/>
  <c r="S5" i="1"/>
  <c r="R5" i="1"/>
  <c r="O5" i="1"/>
  <c r="N5" i="1"/>
  <c r="M5" i="1"/>
  <c r="L5" i="1"/>
  <c r="K5" i="1"/>
  <c r="H5" i="1"/>
  <c r="F5" i="1"/>
  <c r="AX4" i="1"/>
  <c r="AW4" i="1"/>
  <c r="AU4" i="1"/>
  <c r="AS4" i="1"/>
  <c r="AR4" i="1"/>
  <c r="AQ4" i="1"/>
  <c r="AO4" i="1"/>
  <c r="AN4" i="1"/>
  <c r="AL4" i="1"/>
  <c r="AK4" i="1"/>
  <c r="AJ4" i="1"/>
  <c r="AI4" i="1"/>
  <c r="AH4" i="1"/>
  <c r="AG4" i="1"/>
  <c r="AF4" i="1"/>
  <c r="AE4" i="1"/>
  <c r="AD4" i="1"/>
  <c r="AA4" i="1"/>
  <c r="Z4" i="1"/>
  <c r="Y4" i="1"/>
  <c r="X4" i="1"/>
  <c r="W4" i="1"/>
  <c r="V4" i="1"/>
  <c r="U4" i="1"/>
  <c r="T4" i="1"/>
  <c r="S4" i="1"/>
  <c r="R4" i="1"/>
  <c r="O4" i="1"/>
  <c r="N4" i="1"/>
  <c r="M4" i="1"/>
  <c r="L4" i="1"/>
  <c r="K4" i="1"/>
  <c r="H4" i="1"/>
  <c r="F4" i="1"/>
  <c r="AX3" i="1"/>
  <c r="AW3" i="1"/>
  <c r="AU3" i="1"/>
  <c r="AS3" i="1"/>
  <c r="AR3" i="1"/>
  <c r="AQ3" i="1"/>
  <c r="AO3" i="1"/>
  <c r="AN3" i="1"/>
  <c r="AL3" i="1"/>
  <c r="AK3" i="1"/>
  <c r="AJ3" i="1"/>
  <c r="AI3" i="1"/>
  <c r="AH3" i="1"/>
  <c r="AG3" i="1"/>
  <c r="AF3" i="1"/>
  <c r="AE3" i="1"/>
  <c r="AD3" i="1"/>
  <c r="AA3" i="1"/>
  <c r="Z3" i="1"/>
  <c r="Y3" i="1"/>
  <c r="X3" i="1"/>
  <c r="W3" i="1"/>
  <c r="V3" i="1"/>
  <c r="U3" i="1"/>
  <c r="T3" i="1"/>
  <c r="S3" i="1"/>
  <c r="R3" i="1"/>
  <c r="O3" i="1"/>
  <c r="N3" i="1"/>
  <c r="M3" i="1"/>
  <c r="L3" i="1"/>
  <c r="K3" i="1"/>
  <c r="H3" i="1"/>
  <c r="F3" i="1"/>
  <c r="AX2" i="1"/>
  <c r="AW2" i="1"/>
  <c r="AU2" i="1"/>
  <c r="AS2" i="1"/>
  <c r="AR2" i="1"/>
  <c r="AQ2" i="1"/>
  <c r="AO2" i="1"/>
  <c r="AN2" i="1"/>
  <c r="AK2" i="1"/>
  <c r="AJ2" i="1"/>
  <c r="AI2" i="1"/>
  <c r="AH2" i="1"/>
  <c r="AG2" i="1"/>
  <c r="AF2" i="1"/>
  <c r="AE2" i="1"/>
  <c r="AD2" i="1"/>
  <c r="AA2" i="1"/>
  <c r="Z2" i="1"/>
  <c r="Y2" i="1"/>
  <c r="X2" i="1"/>
  <c r="W2" i="1"/>
  <c r="V2" i="1"/>
  <c r="U2" i="1"/>
  <c r="T2" i="1"/>
  <c r="S2" i="1"/>
  <c r="R2" i="1"/>
  <c r="O2" i="1"/>
  <c r="N2" i="1"/>
  <c r="M2" i="1"/>
  <c r="L2" i="1"/>
  <c r="K2" i="1"/>
  <c r="H2" i="1"/>
  <c r="F2" i="1"/>
  <c r="BA5" i="1" l="1"/>
  <c r="BA4" i="1"/>
  <c r="BA6" i="1"/>
  <c r="BA7" i="1"/>
  <c r="BA10" i="1"/>
  <c r="BA9" i="1"/>
  <c r="BA11" i="1"/>
  <c r="AY2" i="1"/>
  <c r="J190" i="1"/>
  <c r="AY4" i="1"/>
  <c r="AZ10" i="1"/>
  <c r="AZ4" i="1"/>
  <c r="J109" i="1"/>
  <c r="J68" i="1"/>
  <c r="J84" i="1"/>
  <c r="AY3" i="1"/>
  <c r="AZ3" i="1"/>
  <c r="AY9" i="1"/>
  <c r="N8" i="1"/>
  <c r="J13" i="1"/>
  <c r="J176" i="1"/>
  <c r="AE8" i="1"/>
  <c r="F8" i="1"/>
  <c r="J23" i="1"/>
  <c r="J139" i="1"/>
  <c r="J165" i="1"/>
  <c r="J152" i="1"/>
  <c r="AZ9" i="1"/>
  <c r="J29" i="1"/>
  <c r="J148" i="1"/>
  <c r="J168" i="1"/>
  <c r="AZ7" i="1"/>
  <c r="J140" i="1"/>
  <c r="J101" i="1"/>
  <c r="AY7" i="1"/>
  <c r="AY5" i="1"/>
  <c r="J86" i="1"/>
  <c r="J64" i="1"/>
  <c r="AZ5" i="1"/>
  <c r="J154" i="1"/>
  <c r="J71" i="1"/>
  <c r="O8" i="1"/>
  <c r="Y8" i="1"/>
  <c r="AS8" i="1"/>
  <c r="Z8" i="1"/>
  <c r="AJ8" i="1"/>
  <c r="P63" i="1"/>
  <c r="I63" i="1"/>
  <c r="AM63" i="1" s="1"/>
  <c r="P177" i="1"/>
  <c r="I177" i="1"/>
  <c r="AM177" i="1" s="1"/>
  <c r="M8" i="1"/>
  <c r="J98" i="1"/>
  <c r="J33" i="1"/>
  <c r="I76" i="1"/>
  <c r="AM76" i="1" s="1"/>
  <c r="J49" i="1"/>
  <c r="J131" i="1"/>
  <c r="AA8" i="1"/>
  <c r="H8" i="1"/>
  <c r="T8" i="1"/>
  <c r="I74" i="1"/>
  <c r="AM74" i="1" s="1"/>
  <c r="J31" i="1"/>
  <c r="J102" i="1"/>
  <c r="J141" i="1"/>
  <c r="J60" i="1"/>
  <c r="I134" i="1"/>
  <c r="AM134" i="1" s="1"/>
  <c r="J35" i="1"/>
  <c r="AV9" i="1"/>
  <c r="AV4" i="1"/>
  <c r="J99" i="1"/>
  <c r="U8" i="1"/>
  <c r="J164" i="1"/>
  <c r="J72" i="1"/>
  <c r="J107" i="1"/>
  <c r="I32" i="1"/>
  <c r="AM32" i="1" s="1"/>
  <c r="J17" i="1"/>
  <c r="J46" i="1"/>
  <c r="AP11" i="1"/>
  <c r="AT11" i="1"/>
  <c r="AT5" i="1"/>
  <c r="I152" i="1"/>
  <c r="AM152" i="1" s="1"/>
  <c r="J21" i="1"/>
  <c r="J156" i="1"/>
  <c r="J56" i="1"/>
  <c r="J41" i="1"/>
  <c r="J184" i="1"/>
  <c r="AY12" i="1"/>
  <c r="AY11" i="1"/>
  <c r="AZ11" i="1"/>
  <c r="AY6" i="1"/>
  <c r="AZ2" i="1"/>
  <c r="AZ6" i="1"/>
  <c r="AY10" i="1"/>
  <c r="AV6" i="1"/>
  <c r="AV3" i="1"/>
  <c r="AV5" i="1"/>
  <c r="AV11" i="1"/>
  <c r="AV7" i="1"/>
  <c r="AV10" i="1"/>
  <c r="AV2" i="1"/>
  <c r="AK8" i="1"/>
  <c r="P26" i="1"/>
  <c r="I26" i="1"/>
  <c r="AM26" i="1" s="1"/>
  <c r="P36" i="1"/>
  <c r="I36" i="1"/>
  <c r="AM36" i="1" s="1"/>
  <c r="P97" i="1"/>
  <c r="I97" i="1"/>
  <c r="AM97" i="1" s="1"/>
  <c r="P153" i="1"/>
  <c r="I153" i="1"/>
  <c r="AM153" i="1" s="1"/>
  <c r="P51" i="1"/>
  <c r="I51" i="1"/>
  <c r="AM51" i="1" s="1"/>
  <c r="P113" i="1"/>
  <c r="I113" i="1"/>
  <c r="AM113" i="1" s="1"/>
  <c r="P119" i="1"/>
  <c r="I119" i="1"/>
  <c r="AM119" i="1" s="1"/>
  <c r="P96" i="1"/>
  <c r="I96" i="1"/>
  <c r="AM96" i="1" s="1"/>
  <c r="P158" i="1"/>
  <c r="I158" i="1"/>
  <c r="AM158" i="1" s="1"/>
  <c r="P80" i="1"/>
  <c r="I80" i="1"/>
  <c r="AM80" i="1" s="1"/>
  <c r="P163" i="1"/>
  <c r="I163" i="1"/>
  <c r="AM163" i="1" s="1"/>
  <c r="P155" i="1"/>
  <c r="I155" i="1"/>
  <c r="AM155" i="1" s="1"/>
  <c r="P110" i="1"/>
  <c r="I110" i="1"/>
  <c r="AM110" i="1" s="1"/>
  <c r="P189" i="1"/>
  <c r="I189" i="1"/>
  <c r="AM189" i="1" s="1"/>
  <c r="G10" i="1"/>
  <c r="Q14" i="1"/>
  <c r="G12" i="1"/>
  <c r="G11" i="1"/>
  <c r="G9" i="1"/>
  <c r="G6" i="1"/>
  <c r="G7" i="1"/>
  <c r="J14" i="1"/>
  <c r="Q22" i="1"/>
  <c r="J22" i="1"/>
  <c r="Q30" i="1"/>
  <c r="J30" i="1"/>
  <c r="Q88" i="1"/>
  <c r="G5" i="1"/>
  <c r="G4" i="1"/>
  <c r="J88" i="1"/>
  <c r="Q39" i="1"/>
  <c r="J39" i="1"/>
  <c r="Q38" i="1"/>
  <c r="J38" i="1"/>
  <c r="Q173" i="1"/>
  <c r="J173" i="1"/>
  <c r="Q167" i="1"/>
  <c r="J167" i="1"/>
  <c r="Q188" i="1"/>
  <c r="J188" i="1"/>
  <c r="Q58" i="1"/>
  <c r="J58" i="1"/>
  <c r="Q37" i="1"/>
  <c r="J37" i="1"/>
  <c r="Q106" i="1"/>
  <c r="J106" i="1"/>
  <c r="Q57" i="1"/>
  <c r="J57" i="1"/>
  <c r="Q42" i="1"/>
  <c r="J42" i="1"/>
  <c r="Q45" i="1"/>
  <c r="J45" i="1"/>
  <c r="Q44" i="1"/>
  <c r="J44" i="1"/>
  <c r="Q62" i="1"/>
  <c r="J62" i="1"/>
  <c r="Q193" i="1"/>
  <c r="J193" i="1"/>
  <c r="Q95" i="1"/>
  <c r="J95" i="1"/>
  <c r="Q52" i="1"/>
  <c r="J52" i="1"/>
  <c r="Q134" i="1"/>
  <c r="J134" i="1"/>
  <c r="Q108" i="1"/>
  <c r="J108" i="1"/>
  <c r="Q132" i="1"/>
  <c r="J132" i="1"/>
  <c r="I100" i="1"/>
  <c r="AM100" i="1" s="1"/>
  <c r="I57" i="1"/>
  <c r="AM57" i="1" s="1"/>
  <c r="I127" i="1"/>
  <c r="AM127" i="1" s="1"/>
  <c r="P181" i="1"/>
  <c r="P18" i="1"/>
  <c r="I18" i="1"/>
  <c r="AM18" i="1" s="1"/>
  <c r="P40" i="1"/>
  <c r="I40" i="1"/>
  <c r="AM40" i="1" s="1"/>
  <c r="P144" i="1"/>
  <c r="I144" i="1"/>
  <c r="AM144" i="1" s="1"/>
  <c r="P89" i="1"/>
  <c r="I89" i="1"/>
  <c r="AM89" i="1" s="1"/>
  <c r="P87" i="1"/>
  <c r="I87" i="1"/>
  <c r="AM87" i="1" s="1"/>
  <c r="P129" i="1"/>
  <c r="I129" i="1"/>
  <c r="AM129" i="1" s="1"/>
  <c r="P160" i="1"/>
  <c r="I160" i="1"/>
  <c r="AM160" i="1" s="1"/>
  <c r="P70" i="1"/>
  <c r="I70" i="1"/>
  <c r="AM70" i="1" s="1"/>
  <c r="P19" i="1"/>
  <c r="I19" i="1"/>
  <c r="AM19" i="1" s="1"/>
  <c r="P27" i="1"/>
  <c r="I27" i="1"/>
  <c r="AM27" i="1" s="1"/>
  <c r="P91" i="1"/>
  <c r="I91" i="1"/>
  <c r="AM91" i="1" s="1"/>
  <c r="P156" i="1"/>
  <c r="I156" i="1"/>
  <c r="AM156" i="1" s="1"/>
  <c r="P178" i="1"/>
  <c r="I178" i="1"/>
  <c r="AM178" i="1" s="1"/>
  <c r="P102" i="1"/>
  <c r="I102" i="1"/>
  <c r="AM102" i="1" s="1"/>
  <c r="P124" i="1"/>
  <c r="I124" i="1"/>
  <c r="AM124" i="1" s="1"/>
  <c r="I65" i="1"/>
  <c r="AM65" i="1" s="1"/>
  <c r="P65" i="1"/>
  <c r="P161" i="1"/>
  <c r="I161" i="1"/>
  <c r="AM161" i="1" s="1"/>
  <c r="P85" i="1"/>
  <c r="I85" i="1"/>
  <c r="AM85" i="1" s="1"/>
  <c r="P64" i="1"/>
  <c r="I64" i="1"/>
  <c r="AM64" i="1" s="1"/>
  <c r="P59" i="1"/>
  <c r="I59" i="1"/>
  <c r="AM59" i="1" s="1"/>
  <c r="P41" i="1"/>
  <c r="I41" i="1"/>
  <c r="AM41" i="1" s="1"/>
  <c r="P92" i="1"/>
  <c r="I92" i="1"/>
  <c r="AM92" i="1" s="1"/>
  <c r="P75" i="1"/>
  <c r="I75" i="1"/>
  <c r="AM75" i="1" s="1"/>
  <c r="P133" i="1"/>
  <c r="I133" i="1"/>
  <c r="AM133" i="1" s="1"/>
  <c r="P192" i="1"/>
  <c r="I192" i="1"/>
  <c r="AM192" i="1" s="1"/>
  <c r="P73" i="1"/>
  <c r="I73" i="1"/>
  <c r="AM73" i="1" s="1"/>
  <c r="P50" i="1"/>
  <c r="I50" i="1"/>
  <c r="AM50" i="1" s="1"/>
  <c r="P187" i="1"/>
  <c r="I187" i="1"/>
  <c r="AM187" i="1" s="1"/>
  <c r="P66" i="1"/>
  <c r="I66" i="1"/>
  <c r="AM66" i="1" s="1"/>
  <c r="I157" i="1"/>
  <c r="AM157" i="1" s="1"/>
  <c r="I72" i="1"/>
  <c r="AM72" i="1" s="1"/>
  <c r="I99" i="1"/>
  <c r="AM99" i="1" s="1"/>
  <c r="P20" i="1"/>
  <c r="P56" i="1"/>
  <c r="I186" i="1"/>
  <c r="AM186" i="1" s="1"/>
  <c r="I117" i="1"/>
  <c r="AM117" i="1" s="1"/>
  <c r="P28" i="1"/>
  <c r="P175" i="1"/>
  <c r="I13" i="1"/>
  <c r="AM13" i="1" s="1"/>
  <c r="P13" i="1"/>
  <c r="I21" i="1"/>
  <c r="AM21" i="1" s="1"/>
  <c r="P21" i="1"/>
  <c r="I29" i="1"/>
  <c r="AM29" i="1" s="1"/>
  <c r="P29" i="1"/>
  <c r="I143" i="1"/>
  <c r="AM143" i="1" s="1"/>
  <c r="P143" i="1"/>
  <c r="I176" i="1"/>
  <c r="AM176" i="1" s="1"/>
  <c r="P176" i="1"/>
  <c r="I130" i="1"/>
  <c r="AM130" i="1" s="1"/>
  <c r="P130" i="1"/>
  <c r="I142" i="1"/>
  <c r="AM142" i="1" s="1"/>
  <c r="P142" i="1"/>
  <c r="I128" i="1"/>
  <c r="AM128" i="1" s="1"/>
  <c r="P128" i="1"/>
  <c r="P154" i="1"/>
  <c r="I154" i="1"/>
  <c r="AM154" i="1" s="1"/>
  <c r="P103" i="1"/>
  <c r="I103" i="1"/>
  <c r="AM103" i="1" s="1"/>
  <c r="P139" i="1"/>
  <c r="I139" i="1"/>
  <c r="AM139" i="1" s="1"/>
  <c r="P148" i="1"/>
  <c r="I148" i="1"/>
  <c r="AM148" i="1" s="1"/>
  <c r="P159" i="1"/>
  <c r="I159" i="1"/>
  <c r="AM159" i="1" s="1"/>
  <c r="P47" i="1"/>
  <c r="I47" i="1"/>
  <c r="AM47" i="1" s="1"/>
  <c r="P77" i="1"/>
  <c r="I77" i="1"/>
  <c r="AM77" i="1" s="1"/>
  <c r="P109" i="1"/>
  <c r="I109" i="1"/>
  <c r="AM109" i="1" s="1"/>
  <c r="P71" i="1"/>
  <c r="I71" i="1"/>
  <c r="AM71" i="1" s="1"/>
  <c r="P68" i="1"/>
  <c r="I68" i="1"/>
  <c r="AM68" i="1" s="1"/>
  <c r="P184" i="1"/>
  <c r="I184" i="1"/>
  <c r="AM184" i="1" s="1"/>
  <c r="P165" i="1"/>
  <c r="I165" i="1"/>
  <c r="AM165" i="1" s="1"/>
  <c r="P168" i="1"/>
  <c r="I168" i="1"/>
  <c r="AM168" i="1" s="1"/>
  <c r="I112" i="1"/>
  <c r="AM112" i="1" s="1"/>
  <c r="P112" i="1"/>
  <c r="I191" i="1"/>
  <c r="AM191" i="1" s="1"/>
  <c r="P191" i="1"/>
  <c r="I121" i="1"/>
  <c r="AM121" i="1" s="1"/>
  <c r="I118" i="1"/>
  <c r="AM118" i="1" s="1"/>
  <c r="P179" i="1"/>
  <c r="P61" i="1"/>
  <c r="P33" i="1"/>
  <c r="I33" i="1"/>
  <c r="AM33" i="1" s="1"/>
  <c r="I145" i="1"/>
  <c r="AM145" i="1" s="1"/>
  <c r="P145" i="1"/>
  <c r="P141" i="1"/>
  <c r="I141" i="1"/>
  <c r="AM141" i="1" s="1"/>
  <c r="P46" i="1"/>
  <c r="I46" i="1"/>
  <c r="AM46" i="1" s="1"/>
  <c r="P60" i="1"/>
  <c r="I60" i="1"/>
  <c r="AM60" i="1" s="1"/>
  <c r="P174" i="1"/>
  <c r="I174" i="1"/>
  <c r="AM174" i="1" s="1"/>
  <c r="P146" i="1"/>
  <c r="I146" i="1"/>
  <c r="AM146" i="1" s="1"/>
  <c r="P67" i="1"/>
  <c r="I67" i="1"/>
  <c r="AM67" i="1" s="1"/>
  <c r="P137" i="1"/>
  <c r="I14" i="1"/>
  <c r="AM14" i="1" s="1"/>
  <c r="P14" i="1"/>
  <c r="I22" i="1"/>
  <c r="AM22" i="1" s="1"/>
  <c r="P22" i="1"/>
  <c r="I30" i="1"/>
  <c r="AM30" i="1" s="1"/>
  <c r="P30" i="1"/>
  <c r="I88" i="1"/>
  <c r="AM88" i="1" s="1"/>
  <c r="P88" i="1"/>
  <c r="I39" i="1"/>
  <c r="AM39" i="1" s="1"/>
  <c r="P39" i="1"/>
  <c r="I38" i="1"/>
  <c r="AM38" i="1" s="1"/>
  <c r="P38" i="1"/>
  <c r="I173" i="1"/>
  <c r="AM173" i="1" s="1"/>
  <c r="P173" i="1"/>
  <c r="P167" i="1"/>
  <c r="I167" i="1"/>
  <c r="AM167" i="1" s="1"/>
  <c r="P188" i="1"/>
  <c r="I188" i="1"/>
  <c r="AM188" i="1" s="1"/>
  <c r="P58" i="1"/>
  <c r="I58" i="1"/>
  <c r="AM58" i="1" s="1"/>
  <c r="P37" i="1"/>
  <c r="I37" i="1"/>
  <c r="AM37" i="1" s="1"/>
  <c r="P106" i="1"/>
  <c r="I106" i="1"/>
  <c r="AM106" i="1" s="1"/>
  <c r="P42" i="1"/>
  <c r="I42" i="1"/>
  <c r="AM42" i="1" s="1"/>
  <c r="P45" i="1"/>
  <c r="I45" i="1"/>
  <c r="AM45" i="1" s="1"/>
  <c r="P44" i="1"/>
  <c r="I44" i="1"/>
  <c r="AM44" i="1" s="1"/>
  <c r="P62" i="1"/>
  <c r="I62" i="1"/>
  <c r="AM62" i="1" s="1"/>
  <c r="P193" i="1"/>
  <c r="I193" i="1"/>
  <c r="AM193" i="1" s="1"/>
  <c r="P95" i="1"/>
  <c r="I95" i="1"/>
  <c r="AM95" i="1" s="1"/>
  <c r="P52" i="1"/>
  <c r="I52" i="1"/>
  <c r="AM52" i="1" s="1"/>
  <c r="P108" i="1"/>
  <c r="I108" i="1"/>
  <c r="AM108" i="1" s="1"/>
  <c r="P132" i="1"/>
  <c r="I132" i="1"/>
  <c r="AM132" i="1" s="1"/>
  <c r="I149" i="1"/>
  <c r="AM149" i="1" s="1"/>
  <c r="P136" i="1"/>
  <c r="P104" i="1"/>
  <c r="P25" i="1"/>
  <c r="I25" i="1"/>
  <c r="AM25" i="1" s="1"/>
  <c r="P164" i="1"/>
  <c r="I164" i="1"/>
  <c r="AM164" i="1" s="1"/>
  <c r="P49" i="1"/>
  <c r="I49" i="1"/>
  <c r="AM49" i="1" s="1"/>
  <c r="I151" i="1"/>
  <c r="AM151" i="1" s="1"/>
  <c r="P151" i="1"/>
  <c r="P123" i="1"/>
  <c r="I123" i="1"/>
  <c r="AM123" i="1" s="1"/>
  <c r="P115" i="1"/>
  <c r="I115" i="1"/>
  <c r="AM115" i="1" s="1"/>
  <c r="P69" i="1"/>
  <c r="I69" i="1"/>
  <c r="AM69" i="1" s="1"/>
  <c r="P53" i="1"/>
  <c r="I53" i="1"/>
  <c r="AM53" i="1" s="1"/>
  <c r="P98" i="1"/>
  <c r="I98" i="1"/>
  <c r="AM98" i="1" s="1"/>
  <c r="K8" i="1"/>
  <c r="I15" i="1"/>
  <c r="AM15" i="1" s="1"/>
  <c r="P15" i="1"/>
  <c r="I23" i="1"/>
  <c r="AM23" i="1" s="1"/>
  <c r="P23" i="1"/>
  <c r="I31" i="1"/>
  <c r="AM31" i="1" s="1"/>
  <c r="P31" i="1"/>
  <c r="I35" i="1"/>
  <c r="AM35" i="1" s="1"/>
  <c r="P35" i="1"/>
  <c r="I126" i="1"/>
  <c r="AM126" i="1" s="1"/>
  <c r="P126" i="1"/>
  <c r="I140" i="1"/>
  <c r="AM140" i="1" s="1"/>
  <c r="P140" i="1"/>
  <c r="I170" i="1"/>
  <c r="AM170" i="1" s="1"/>
  <c r="P170" i="1"/>
  <c r="I86" i="1"/>
  <c r="AM86" i="1" s="1"/>
  <c r="P86" i="1"/>
  <c r="P194" i="1"/>
  <c r="I194" i="1"/>
  <c r="AM194" i="1" s="1"/>
  <c r="P185" i="1"/>
  <c r="I185" i="1"/>
  <c r="AM185" i="1" s="1"/>
  <c r="P131" i="1"/>
  <c r="I131" i="1"/>
  <c r="AM131" i="1" s="1"/>
  <c r="P114" i="1"/>
  <c r="I114" i="1"/>
  <c r="AM114" i="1" s="1"/>
  <c r="P83" i="1"/>
  <c r="I83" i="1"/>
  <c r="AM83" i="1" s="1"/>
  <c r="P101" i="1"/>
  <c r="I101" i="1"/>
  <c r="AM101" i="1" s="1"/>
  <c r="P78" i="1"/>
  <c r="I78" i="1"/>
  <c r="AM78" i="1" s="1"/>
  <c r="P162" i="1"/>
  <c r="I162" i="1"/>
  <c r="AM162" i="1" s="1"/>
  <c r="P122" i="1"/>
  <c r="I122" i="1"/>
  <c r="AM122" i="1" s="1"/>
  <c r="P94" i="1"/>
  <c r="I94" i="1"/>
  <c r="AM94" i="1" s="1"/>
  <c r="P120" i="1"/>
  <c r="I120" i="1"/>
  <c r="AM120" i="1" s="1"/>
  <c r="P147" i="1"/>
  <c r="I147" i="1"/>
  <c r="AM147" i="1" s="1"/>
  <c r="I82" i="1"/>
  <c r="AM82" i="1" s="1"/>
  <c r="P82" i="1"/>
  <c r="I111" i="1"/>
  <c r="AM111" i="1" s="1"/>
  <c r="P111" i="1"/>
  <c r="P135" i="1"/>
  <c r="P17" i="1"/>
  <c r="I17" i="1"/>
  <c r="AM17" i="1" s="1"/>
  <c r="P166" i="1"/>
  <c r="I166" i="1"/>
  <c r="AM166" i="1" s="1"/>
  <c r="P107" i="1"/>
  <c r="I107" i="1"/>
  <c r="AM107" i="1" s="1"/>
  <c r="AN8" i="1"/>
  <c r="V8" i="1"/>
  <c r="P16" i="1"/>
  <c r="I180" i="1"/>
  <c r="AM180" i="1" s="1"/>
  <c r="P180" i="1"/>
  <c r="I150" i="1"/>
  <c r="AM150" i="1" s="1"/>
  <c r="P150" i="1"/>
  <c r="I190" i="1"/>
  <c r="AM190" i="1" s="1"/>
  <c r="P190" i="1"/>
  <c r="I81" i="1"/>
  <c r="AM81" i="1" s="1"/>
  <c r="P81" i="1"/>
  <c r="I169" i="1"/>
  <c r="AM169" i="1" s="1"/>
  <c r="P169" i="1"/>
  <c r="I183" i="1"/>
  <c r="AM183" i="1" s="1"/>
  <c r="P183" i="1"/>
  <c r="I138" i="1"/>
  <c r="AM138" i="1" s="1"/>
  <c r="P138" i="1"/>
  <c r="I116" i="1"/>
  <c r="AM116" i="1" s="1"/>
  <c r="P116" i="1"/>
  <c r="I90" i="1"/>
  <c r="AM90" i="1" s="1"/>
  <c r="P90" i="1"/>
  <c r="I43" i="1"/>
  <c r="AM43" i="1" s="1"/>
  <c r="P43" i="1"/>
  <c r="I93" i="1"/>
  <c r="AM93" i="1" s="1"/>
  <c r="P93" i="1"/>
  <c r="I55" i="1"/>
  <c r="AM55" i="1" s="1"/>
  <c r="P55" i="1"/>
  <c r="I172" i="1"/>
  <c r="AM172" i="1" s="1"/>
  <c r="P172" i="1"/>
  <c r="I105" i="1"/>
  <c r="AM105" i="1" s="1"/>
  <c r="P105" i="1"/>
  <c r="I54" i="1"/>
  <c r="AM54" i="1" s="1"/>
  <c r="P54" i="1"/>
  <c r="I171" i="1"/>
  <c r="AM171" i="1" s="1"/>
  <c r="P171" i="1"/>
  <c r="I182" i="1"/>
  <c r="AM182" i="1" s="1"/>
  <c r="P182" i="1"/>
  <c r="P48" i="1"/>
  <c r="I48" i="1"/>
  <c r="AM48" i="1" s="1"/>
  <c r="P79" i="1"/>
  <c r="I79" i="1"/>
  <c r="AM79" i="1" s="1"/>
  <c r="I24" i="1"/>
  <c r="AM24" i="1" s="1"/>
  <c r="I84" i="1"/>
  <c r="AM84" i="1" s="1"/>
  <c r="P125" i="1"/>
  <c r="D4" i="1"/>
  <c r="J32" i="1"/>
  <c r="J91" i="1"/>
  <c r="J186" i="1"/>
  <c r="J128" i="1"/>
  <c r="J145" i="1"/>
  <c r="J185" i="1"/>
  <c r="J85" i="1"/>
  <c r="J116" i="1"/>
  <c r="J77" i="1"/>
  <c r="J74" i="1"/>
  <c r="J133" i="1"/>
  <c r="J73" i="1"/>
  <c r="J93" i="1"/>
  <c r="Q93" i="1"/>
  <c r="J55" i="1"/>
  <c r="Q55" i="1"/>
  <c r="J172" i="1"/>
  <c r="Q172" i="1"/>
  <c r="J105" i="1"/>
  <c r="Q105" i="1"/>
  <c r="J54" i="1"/>
  <c r="Q54" i="1"/>
  <c r="J171" i="1"/>
  <c r="Q171" i="1"/>
  <c r="J182" i="1"/>
  <c r="Q182" i="1"/>
  <c r="J169" i="1"/>
  <c r="AF8" i="1"/>
  <c r="W8" i="1"/>
  <c r="AG8" i="1"/>
  <c r="AI8" i="1"/>
  <c r="J24" i="1"/>
  <c r="J34" i="1"/>
  <c r="J126" i="1"/>
  <c r="J178" i="1"/>
  <c r="J150" i="1"/>
  <c r="J103" i="1"/>
  <c r="J123" i="1"/>
  <c r="J114" i="1"/>
  <c r="J59" i="1"/>
  <c r="J43" i="1"/>
  <c r="J162" i="1"/>
  <c r="J94" i="1"/>
  <c r="J127" i="1"/>
  <c r="L8" i="1"/>
  <c r="X8" i="1"/>
  <c r="AH8" i="1"/>
  <c r="AR8" i="1"/>
  <c r="AU8" i="1"/>
  <c r="Q18" i="1"/>
  <c r="J18" i="1"/>
  <c r="Q26" i="1"/>
  <c r="J26" i="1"/>
  <c r="Q40" i="1"/>
  <c r="J40" i="1"/>
  <c r="Q36" i="1"/>
  <c r="J36" i="1"/>
  <c r="Q144" i="1"/>
  <c r="J144" i="1"/>
  <c r="Q97" i="1"/>
  <c r="J97" i="1"/>
  <c r="Q89" i="1"/>
  <c r="J89" i="1"/>
  <c r="Q149" i="1"/>
  <c r="J149" i="1"/>
  <c r="Q87" i="1"/>
  <c r="J87" i="1"/>
  <c r="Q153" i="1"/>
  <c r="J153" i="1"/>
  <c r="Q129" i="1"/>
  <c r="J129" i="1"/>
  <c r="Q51" i="1"/>
  <c r="J51" i="1"/>
  <c r="Q160" i="1"/>
  <c r="J160" i="1"/>
  <c r="Q113" i="1"/>
  <c r="J113" i="1"/>
  <c r="Q119" i="1"/>
  <c r="J119" i="1"/>
  <c r="Q118" i="1"/>
  <c r="J118" i="1"/>
  <c r="Q70" i="1"/>
  <c r="J70" i="1"/>
  <c r="Q96" i="1"/>
  <c r="J96" i="1"/>
  <c r="Q158" i="1"/>
  <c r="J158" i="1"/>
  <c r="Q80" i="1"/>
  <c r="J80" i="1"/>
  <c r="Q163" i="1"/>
  <c r="J163" i="1"/>
  <c r="Q155" i="1"/>
  <c r="J155" i="1"/>
  <c r="Q110" i="1"/>
  <c r="J110" i="1"/>
  <c r="J15" i="1"/>
  <c r="J25" i="1"/>
  <c r="J143" i="1"/>
  <c r="J157" i="1"/>
  <c r="J142" i="1"/>
  <c r="J151" i="1"/>
  <c r="J194" i="1"/>
  <c r="J161" i="1"/>
  <c r="J138" i="1"/>
  <c r="J47" i="1"/>
  <c r="J69" i="1"/>
  <c r="J53" i="1"/>
  <c r="J174" i="1"/>
  <c r="J146" i="1"/>
  <c r="J16" i="1"/>
  <c r="J27" i="1"/>
  <c r="J166" i="1"/>
  <c r="J170" i="1"/>
  <c r="J124" i="1"/>
  <c r="J81" i="1"/>
  <c r="J76" i="1"/>
  <c r="J115" i="1"/>
  <c r="J83" i="1"/>
  <c r="J92" i="1"/>
  <c r="J75" i="1"/>
  <c r="J192" i="1"/>
  <c r="J50" i="1"/>
  <c r="AD8" i="1"/>
  <c r="AL8" i="1"/>
  <c r="J20" i="1"/>
  <c r="Q20" i="1"/>
  <c r="J28" i="1"/>
  <c r="Q28" i="1"/>
  <c r="J179" i="1"/>
  <c r="Q179" i="1"/>
  <c r="J136" i="1"/>
  <c r="Q136" i="1"/>
  <c r="J135" i="1"/>
  <c r="Q135" i="1"/>
  <c r="J125" i="1"/>
  <c r="Q125" i="1"/>
  <c r="J137" i="1"/>
  <c r="Q137" i="1"/>
  <c r="J189" i="1"/>
  <c r="Q189" i="1"/>
  <c r="J187" i="1"/>
  <c r="Q187" i="1"/>
  <c r="J63" i="1"/>
  <c r="Q63" i="1"/>
  <c r="J112" i="1"/>
  <c r="Q112" i="1"/>
  <c r="J175" i="1"/>
  <c r="Q175" i="1"/>
  <c r="J82" i="1"/>
  <c r="Q82" i="1"/>
  <c r="J48" i="1"/>
  <c r="Q48" i="1"/>
  <c r="J67" i="1"/>
  <c r="Q67" i="1"/>
  <c r="J61" i="1"/>
  <c r="Q61" i="1"/>
  <c r="J66" i="1"/>
  <c r="Q66" i="1"/>
  <c r="J177" i="1"/>
  <c r="Q177" i="1"/>
  <c r="J191" i="1"/>
  <c r="Q191" i="1"/>
  <c r="J104" i="1"/>
  <c r="Q104" i="1"/>
  <c r="J111" i="1"/>
  <c r="Q111" i="1"/>
  <c r="J79" i="1"/>
  <c r="Q79" i="1"/>
  <c r="J180" i="1"/>
  <c r="J90" i="1"/>
  <c r="E34" i="1"/>
  <c r="E7" i="1" s="1"/>
  <c r="J19" i="1"/>
  <c r="J100" i="1"/>
  <c r="J130" i="1"/>
  <c r="J121" i="1"/>
  <c r="J181" i="1"/>
  <c r="J65" i="1"/>
  <c r="J183" i="1"/>
  <c r="J159" i="1"/>
  <c r="J117" i="1"/>
  <c r="J78" i="1"/>
  <c r="J122" i="1"/>
  <c r="J120" i="1"/>
  <c r="J147" i="1"/>
  <c r="AP5" i="1"/>
  <c r="AB5" i="1"/>
  <c r="AB3" i="1"/>
  <c r="AB6" i="1"/>
  <c r="AW8" i="1"/>
  <c r="AX8" i="1"/>
  <c r="AQ8" i="1"/>
  <c r="AO8" i="1"/>
  <c r="AT3" i="1"/>
  <c r="AT12" i="1"/>
  <c r="AT4" i="1"/>
  <c r="AT9" i="1"/>
  <c r="AT7" i="1"/>
  <c r="AT10" i="1"/>
  <c r="AT2" i="1"/>
  <c r="AT6" i="1"/>
  <c r="AP2" i="1"/>
  <c r="AP4" i="1"/>
  <c r="AP6" i="1"/>
  <c r="AP9" i="1"/>
  <c r="AP7" i="1"/>
  <c r="AP3" i="1"/>
  <c r="AP10" i="1"/>
  <c r="AB11" i="1"/>
  <c r="AB7" i="1"/>
  <c r="AB4" i="1"/>
  <c r="AB9" i="1"/>
  <c r="AB12" i="1"/>
  <c r="AB10" i="1"/>
  <c r="AB2" i="1"/>
  <c r="S8" i="1"/>
  <c r="R8" i="1"/>
  <c r="G3" i="1"/>
  <c r="G2" i="1"/>
  <c r="E2" i="1"/>
  <c r="D5" i="1"/>
  <c r="D2" i="1"/>
  <c r="D6" i="1"/>
  <c r="D9" i="1"/>
  <c r="D10" i="1"/>
  <c r="D12" i="1"/>
  <c r="D11" i="1"/>
  <c r="D3" i="1"/>
  <c r="D7" i="1"/>
  <c r="BA8" i="1" l="1"/>
  <c r="AM2" i="1"/>
  <c r="AM3" i="1"/>
  <c r="E3" i="1"/>
  <c r="AZ8" i="1"/>
  <c r="AY8" i="1"/>
  <c r="G8" i="1"/>
  <c r="J3" i="1"/>
  <c r="AB8" i="1"/>
  <c r="E10" i="1"/>
  <c r="E11" i="1"/>
  <c r="E12" i="1"/>
  <c r="E9" i="1"/>
  <c r="AV8" i="1"/>
  <c r="J5" i="1"/>
  <c r="Q6" i="1"/>
  <c r="J12" i="1"/>
  <c r="Q3" i="1"/>
  <c r="Q7" i="1"/>
  <c r="AT8" i="1"/>
  <c r="Q5" i="1"/>
  <c r="Q12" i="1"/>
  <c r="J9" i="1"/>
  <c r="Q11" i="1"/>
  <c r="Q2" i="1"/>
  <c r="P34" i="1"/>
  <c r="P11" i="1" s="1"/>
  <c r="I34" i="1"/>
  <c r="Q10" i="1"/>
  <c r="E6" i="1"/>
  <c r="E8" i="1" s="1"/>
  <c r="J11" i="1"/>
  <c r="Q9" i="1"/>
  <c r="Q4" i="1"/>
  <c r="J2" i="1"/>
  <c r="J6" i="1"/>
  <c r="J10" i="1"/>
  <c r="J4" i="1"/>
  <c r="E5" i="1"/>
  <c r="E4" i="1"/>
  <c r="J7" i="1"/>
  <c r="AP8" i="1"/>
  <c r="D8" i="1"/>
  <c r="P10" i="1" l="1"/>
  <c r="I6" i="1"/>
  <c r="AM34" i="1"/>
  <c r="I2" i="1"/>
  <c r="I3" i="1"/>
  <c r="P2" i="1"/>
  <c r="P3" i="1"/>
  <c r="J8" i="1"/>
  <c r="I4" i="1"/>
  <c r="I12" i="1"/>
  <c r="Q8" i="1"/>
  <c r="P7" i="1"/>
  <c r="P5" i="1"/>
  <c r="I5" i="1"/>
  <c r="I7" i="1"/>
  <c r="P4" i="1"/>
  <c r="P6" i="1"/>
  <c r="P9" i="1"/>
  <c r="I9" i="1"/>
  <c r="P12" i="1"/>
  <c r="I11" i="1"/>
  <c r="I10" i="1"/>
  <c r="I8" i="1" l="1"/>
  <c r="AM5" i="1"/>
  <c r="AM4" i="1"/>
  <c r="AM10" i="1"/>
  <c r="AM9" i="1"/>
  <c r="AM7" i="1"/>
  <c r="AM6" i="1"/>
  <c r="AM11" i="1"/>
  <c r="P8" i="1"/>
  <c r="AM8" i="1" l="1"/>
</calcChain>
</file>

<file path=xl/sharedStrings.xml><?xml version="1.0" encoding="utf-8"?>
<sst xmlns="http://schemas.openxmlformats.org/spreadsheetml/2006/main" count="283" uniqueCount="76">
  <si>
    <t>1st date/time</t>
  </si>
  <si>
    <t>Last date/time</t>
  </si>
  <si>
    <t>Tot locs</t>
  </si>
  <si>
    <t>Qual locs</t>
  </si>
  <si>
    <t>Tot qual hrs</t>
  </si>
  <si>
    <t>Tot qual days</t>
  </si>
  <si>
    <t>Subject</t>
  </si>
  <si>
    <t>Possible 
Calendar
Days</t>
  </si>
  <si>
    <t>Possible
Calendar
Hours</t>
  </si>
  <si>
    <t>Tot 
Trace
days</t>
  </si>
  <si>
    <t>Possible
Trace Day
Hours</t>
  </si>
  <si>
    <t>Tot 
Trace hrs</t>
  </si>
  <si>
    <t>CONFIDENCE
Tot Trace hrs/
Poss 
Calendar
 hrs%</t>
  </si>
  <si>
    <t>Tot Trace hrs/
Poss 
Trace Day hrs%</t>
  </si>
  <si>
    <t>Qual hrs/
Tot hrs %</t>
  </si>
  <si>
    <t>Qual hrs/
Possible
Calendar 
Day hrs%</t>
  </si>
  <si>
    <t>Qual hrs/
Poss Trace 
Day hrs%</t>
  </si>
  <si>
    <t>Min 
xTile</t>
  </si>
  <si>
    <t>Min 
yTile</t>
  </si>
  <si>
    <t>Max 
xTile</t>
  </si>
  <si>
    <t>Max 
yTile</t>
  </si>
  <si>
    <t>#1 
loc%</t>
  </si>
  <si>
    <t>#2 
loc%</t>
  </si>
  <si>
    <t>#3 
loc%</t>
  </si>
  <si>
    <t>#4 
loc%</t>
  </si>
  <si>
    <t>#5 
loc%</t>
  </si>
  <si>
    <t>#6 
loc%</t>
  </si>
  <si>
    <t>Total%
#1-#6</t>
  </si>
  <si>
    <t>QH/
Qdays</t>
  </si>
  <si>
    <t>QL/
Qdays</t>
  </si>
  <si>
    <t>QD/
TD</t>
  </si>
  <si>
    <t>QL 
km^2</t>
  </si>
  <si>
    <t>km^2 
Density</t>
  </si>
  <si>
    <t>QL/
TL</t>
  </si>
  <si>
    <t>QH/
TH</t>
  </si>
  <si>
    <t>MACH-T
TRUST</t>
  </si>
  <si>
    <t>Trace 
Record
Count</t>
  </si>
  <si>
    <t>Max 
Interval
(seconds)</t>
  </si>
  <si>
    <t>Max
Interval
(Hours)</t>
  </si>
  <si>
    <t>Min 
Interval
(seconds)</t>
  </si>
  <si>
    <t>Cumm.
Trace
Hours
(same as
Tot Trace
Hrs)</t>
  </si>
  <si>
    <t>Trace
Records/
Hour</t>
  </si>
  <si>
    <t>Tot Qual 
Trace Cnt</t>
  </si>
  <si>
    <t xml:space="preserve">Unqual
Trace Count
</t>
  </si>
  <si>
    <t xml:space="preserve">
Traces
per Qual
Hour
(Col AR/
Col J)</t>
  </si>
  <si>
    <t>Max 
Interval
End Time
HHMMSS</t>
  </si>
  <si>
    <t>Cumm. 
Trace 
Seconds</t>
  </si>
  <si>
    <t>Average (Trust &gt;0) ---&gt;</t>
  </si>
  <si>
    <t xml:space="preserve"> </t>
  </si>
  <si>
    <t>---</t>
  </si>
  <si>
    <t>&lt;--- Average (Trust &gt;0)</t>
  </si>
  <si>
    <t>Stdev.P (Trust &gt;0) ---&gt;</t>
  </si>
  <si>
    <t>&lt;--- Stdev.P (Trust &gt;0)</t>
  </si>
  <si>
    <t>Average (Trust =0) ---&gt;</t>
  </si>
  <si>
    <t>&lt;--- Average (Trust =0)</t>
  </si>
  <si>
    <t>Stdev.P (Trust =0) ---&gt;</t>
  </si>
  <si>
    <t>&lt;--- Stdev.P (Trust =0)</t>
  </si>
  <si>
    <t>Average (All) ---&gt;</t>
  </si>
  <si>
    <t>&lt;--- Average (All)</t>
  </si>
  <si>
    <t>Stdev.P ---&gt;</t>
  </si>
  <si>
    <t>&lt;--- Stdev.P (All)</t>
  </si>
  <si>
    <r>
      <t>Avg + 1</t>
    </r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 xml:space="preserve"> ---&gt;</t>
    </r>
  </si>
  <si>
    <r>
      <t>&lt;--- Avg + 1</t>
    </r>
    <r>
      <rPr>
        <b/>
        <sz val="11"/>
        <color theme="1"/>
        <rFont val="Symbol"/>
        <family val="1"/>
        <charset val="2"/>
      </rPr>
      <t>s</t>
    </r>
  </si>
  <si>
    <t>Min ---&gt;</t>
  </si>
  <si>
    <t>&lt;--- Min</t>
  </si>
  <si>
    <t>Max ---&gt;</t>
  </si>
  <si>
    <t>&lt;--- Max</t>
  </si>
  <si>
    <t>Mode ---&gt;</t>
  </si>
  <si>
    <t>&lt;--- Mode</t>
  </si>
  <si>
    <t>Sum ---&gt;</t>
  </si>
  <si>
    <t>&lt;--- Sum</t>
  </si>
  <si>
    <t>QL boundary 
km^2</t>
  </si>
  <si>
    <t>Traces
Records/
Day</t>
  </si>
  <si>
    <t>CONFIDENCE
Avg 
Interval
(seconds)
Cumm. Secs./
Trace Rec. Cnt.</t>
  </si>
  <si>
    <t>CONFIDENCE 
IN MACH-T</t>
  </si>
  <si>
    <t>CONFIDENCE
Avg 
Interval
(seconds)
3600/Traces per Qual Hour
3600/Col 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</si>
</sst>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00"/>
    <numFmt numFmtId="166" formatCode="0.000"/>
    <numFmt numFmtId="167" formatCode="h:mm:ss;@"/>
    <numFmt numFmtId="168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Symbol"/>
      <family val="1"/>
      <charset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7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thick">
        <color rgb="FFFF0000"/>
      </left>
      <right style="dashed">
        <color auto="1"/>
      </right>
      <top style="thick">
        <color rgb="FFFF0000"/>
      </top>
      <bottom style="dashed">
        <color auto="1"/>
      </bottom>
      <diagonal/>
    </border>
    <border>
      <left style="dashed">
        <color auto="1"/>
      </left>
      <right style="thick">
        <color rgb="FFFF0000"/>
      </right>
      <top style="thick">
        <color rgb="FFFF0000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ck">
        <color rgb="FFFF0000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dash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hair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dotted">
        <color auto="1"/>
      </top>
      <bottom style="dotted">
        <color auto="1"/>
      </bottom>
      <diagonal/>
    </border>
    <border>
      <left style="thick">
        <color rgb="FFFF0000"/>
      </left>
      <right style="hair">
        <color auto="1"/>
      </right>
      <top style="thick">
        <color rgb="FFFF0000"/>
      </top>
      <bottom style="dotted">
        <color auto="1"/>
      </bottom>
      <diagonal/>
    </border>
    <border>
      <left style="hair">
        <color auto="1"/>
      </left>
      <right style="thick">
        <color rgb="FFFF0000"/>
      </right>
      <top style="thick">
        <color rgb="FFFF0000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dotted">
        <color auto="1"/>
      </bottom>
      <diagonal/>
    </border>
    <border>
      <left style="thick">
        <color rgb="FFFF0000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ck">
        <color rgb="FFFF0000"/>
      </right>
      <top style="dashed">
        <color auto="1"/>
      </top>
      <bottom style="dashed">
        <color auto="1"/>
      </bottom>
      <diagonal/>
    </border>
    <border>
      <left style="thick">
        <color rgb="FFFF0000"/>
      </left>
      <right style="thick">
        <color rgb="FFFF0000"/>
      </right>
      <top style="dashed">
        <color auto="1"/>
      </top>
      <bottom style="dashed">
        <color auto="1"/>
      </bottom>
      <diagonal/>
    </border>
    <border>
      <left/>
      <right style="hair">
        <color auto="1"/>
      </right>
      <top style="dashed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dashed">
        <color auto="1"/>
      </top>
      <bottom style="dashed">
        <color auto="1"/>
      </bottom>
      <diagonal/>
    </border>
    <border>
      <left style="thick">
        <color rgb="FFFF0000"/>
      </left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thick">
        <color rgb="FFFF0000"/>
      </right>
      <top style="dotted">
        <color auto="1"/>
      </top>
      <bottom style="dotted">
        <color auto="1"/>
      </bottom>
      <diagonal/>
    </border>
    <border>
      <left style="thick">
        <color rgb="FFFF0000"/>
      </left>
      <right style="thick">
        <color rgb="FFFF0000"/>
      </right>
      <top style="dotted">
        <color auto="1"/>
      </top>
      <bottom style="dotted">
        <color auto="1"/>
      </bottom>
      <diagonal/>
    </border>
    <border>
      <left style="thick">
        <color rgb="FFFF0000"/>
      </left>
      <right style="dashed">
        <color auto="1"/>
      </right>
      <top style="dashed">
        <color auto="1"/>
      </top>
      <bottom style="thick">
        <color rgb="FFFF0000"/>
      </bottom>
      <diagonal/>
    </border>
    <border>
      <left style="dashed">
        <color auto="1"/>
      </left>
      <right style="thick">
        <color rgb="FFFF0000"/>
      </right>
      <top style="dashed">
        <color auto="1"/>
      </top>
      <bottom style="thick">
        <color rgb="FFFF0000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dashed">
        <color auto="1"/>
      </top>
      <bottom style="thick">
        <color rgb="FFFF0000"/>
      </bottom>
      <diagonal/>
    </border>
    <border>
      <left/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thick">
        <color rgb="FFFF0000"/>
      </left>
      <right style="hair">
        <color auto="1"/>
      </right>
      <top style="dotted">
        <color auto="1"/>
      </top>
      <bottom style="thick">
        <color rgb="FFFF0000"/>
      </bottom>
      <diagonal/>
    </border>
    <border>
      <left style="hair">
        <color auto="1"/>
      </left>
      <right style="thick">
        <color rgb="FFFF0000"/>
      </right>
      <top style="dotted">
        <color auto="1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dotted">
        <color auto="1"/>
      </top>
      <bottom style="thick">
        <color rgb="FFFF0000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 style="dotted">
        <color auto="1"/>
      </top>
      <bottom style="dotted">
        <color auto="1"/>
      </bottom>
      <diagonal/>
    </border>
    <border>
      <left style="dashed">
        <color auto="1"/>
      </left>
      <right style="dashed">
        <color auto="1"/>
      </right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hair">
        <color auto="1"/>
      </left>
      <right style="hair">
        <color auto="1"/>
      </right>
      <top style="dott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dashed">
        <color auto="1"/>
      </left>
      <right/>
      <top style="thick">
        <color rgb="FFFF0000"/>
      </top>
      <bottom style="dashed">
        <color auto="1"/>
      </bottom>
      <diagonal/>
    </border>
    <border>
      <left/>
      <right style="hair">
        <color auto="1"/>
      </right>
      <top style="thick">
        <color rgb="FFFF0000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thick">
        <color rgb="FFFF0000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thick">
        <color rgb="FFFF0000"/>
      </bottom>
      <diagonal/>
    </border>
    <border>
      <left/>
      <right style="hair">
        <color auto="1"/>
      </right>
      <top style="dashed">
        <color auto="1"/>
      </top>
      <bottom style="thick">
        <color rgb="FFFF0000"/>
      </bottom>
      <diagonal/>
    </border>
    <border>
      <left style="hair">
        <color auto="1"/>
      </left>
      <right style="hair">
        <color auto="1"/>
      </right>
      <top style="dashed">
        <color auto="1"/>
      </top>
      <bottom style="thick">
        <color rgb="FFFF0000"/>
      </bottom>
      <diagonal/>
    </border>
    <border>
      <left/>
      <right style="thick">
        <color rgb="FFFF0000"/>
      </right>
      <top style="dashed">
        <color auto="1"/>
      </top>
      <bottom/>
      <diagonal/>
    </border>
    <border>
      <left/>
      <right style="thick">
        <color rgb="FFFF0000"/>
      </right>
      <top/>
      <bottom style="dashed">
        <color auto="1"/>
      </bottom>
      <diagonal/>
    </border>
    <border>
      <left/>
      <right style="thick">
        <color rgb="FFFF0000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 style="dotted">
        <color auto="1"/>
      </top>
      <bottom style="dash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rgb="FFFF0000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ashed">
        <color auto="1"/>
      </bottom>
      <diagonal/>
    </border>
    <border>
      <left style="thick">
        <color rgb="FFFF0000"/>
      </left>
      <right style="dotted">
        <color auto="1"/>
      </right>
      <top style="dotted">
        <color auto="1"/>
      </top>
      <bottom style="dashed">
        <color auto="1"/>
      </bottom>
      <diagonal/>
    </border>
    <border>
      <left style="thick">
        <color rgb="FFFF0000"/>
      </left>
      <right style="dotted">
        <color auto="1"/>
      </right>
      <top style="dashed">
        <color auto="1"/>
      </top>
      <bottom style="dashed">
        <color auto="1"/>
      </bottom>
      <diagonal/>
    </border>
    <border>
      <left style="thick">
        <color rgb="FFFF0000"/>
      </left>
      <right style="dotted">
        <color auto="1"/>
      </right>
      <top style="dashed">
        <color auto="1"/>
      </top>
      <bottom style="dotted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dotted">
        <color auto="1"/>
      </left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thick">
        <color rgb="FFFF0000"/>
      </right>
      <top style="thick">
        <color rgb="FFFF0000"/>
      </top>
      <bottom style="dashed">
        <color auto="1"/>
      </bottom>
      <diagonal/>
    </border>
    <border>
      <left/>
      <right style="thick">
        <color rgb="FFFF0000"/>
      </right>
      <top style="dashed">
        <color auto="1"/>
      </top>
      <bottom style="thick">
        <color rgb="FFFF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6">
    <xf numFmtId="0" fontId="0" fillId="0" borderId="0" xfId="0"/>
    <xf numFmtId="11" fontId="0" fillId="0" borderId="0" xfId="0" applyNumberFormat="1"/>
    <xf numFmtId="21" fontId="0" fillId="0" borderId="0" xfId="0" applyNumberFormat="1"/>
    <xf numFmtId="1" fontId="0" fillId="0" borderId="0" xfId="0" applyNumberFormat="1"/>
    <xf numFmtId="164" fontId="0" fillId="0" borderId="0" xfId="0" applyNumberFormat="1"/>
    <xf numFmtId="167" fontId="0" fillId="0" borderId="0" xfId="0" applyNumberFormat="1"/>
    <xf numFmtId="0" fontId="16" fillId="34" borderId="10" xfId="0" applyFont="1" applyFill="1" applyBorder="1" applyAlignment="1">
      <alignment horizontal="right"/>
    </xf>
    <xf numFmtId="1" fontId="0" fillId="34" borderId="10" xfId="0" applyNumberFormat="1" applyFill="1" applyBorder="1" applyAlignment="1">
      <alignment wrapText="1"/>
    </xf>
    <xf numFmtId="164" fontId="0" fillId="34" borderId="10" xfId="0" applyNumberFormat="1" applyFill="1" applyBorder="1" applyAlignment="1">
      <alignment wrapText="1"/>
    </xf>
    <xf numFmtId="164" fontId="0" fillId="34" borderId="13" xfId="0" applyNumberFormat="1" applyFill="1" applyBorder="1" applyAlignment="1">
      <alignment wrapText="1"/>
    </xf>
    <xf numFmtId="164" fontId="0" fillId="34" borderId="14" xfId="0" applyNumberFormat="1" applyFill="1" applyBorder="1" applyAlignment="1">
      <alignment wrapText="1"/>
    </xf>
    <xf numFmtId="164" fontId="0" fillId="34" borderId="15" xfId="0" applyNumberFormat="1" applyFill="1" applyBorder="1" applyAlignment="1">
      <alignment wrapText="1"/>
    </xf>
    <xf numFmtId="164" fontId="0" fillId="34" borderId="16" xfId="0" applyNumberFormat="1" applyFill="1" applyBorder="1" applyAlignment="1">
      <alignment wrapText="1"/>
    </xf>
    <xf numFmtId="164" fontId="0" fillId="34" borderId="17" xfId="0" applyNumberFormat="1" applyFill="1" applyBorder="1" applyAlignment="1">
      <alignment wrapText="1"/>
    </xf>
    <xf numFmtId="164" fontId="0" fillId="34" borderId="18" xfId="0" applyNumberFormat="1" applyFill="1" applyBorder="1" applyAlignment="1">
      <alignment wrapText="1"/>
    </xf>
    <xf numFmtId="164" fontId="0" fillId="34" borderId="19" xfId="0" applyNumberFormat="1" applyFill="1" applyBorder="1" applyAlignment="1">
      <alignment wrapText="1"/>
    </xf>
    <xf numFmtId="165" fontId="0" fillId="34" borderId="20" xfId="0" quotePrefix="1" applyNumberFormat="1" applyFill="1" applyBorder="1" applyAlignment="1">
      <alignment horizontal="center" wrapText="1"/>
    </xf>
    <xf numFmtId="164" fontId="0" fillId="34" borderId="22" xfId="0" applyNumberFormat="1" applyFill="1" applyBorder="1" applyAlignment="1">
      <alignment wrapText="1"/>
    </xf>
    <xf numFmtId="168" fontId="0" fillId="34" borderId="23" xfId="0" applyNumberFormat="1" applyFill="1" applyBorder="1" applyAlignment="1">
      <alignment wrapText="1"/>
    </xf>
    <xf numFmtId="167" fontId="0" fillId="34" borderId="24" xfId="0" applyNumberFormat="1" applyFill="1" applyBorder="1" applyAlignment="1">
      <alignment wrapText="1"/>
    </xf>
    <xf numFmtId="168" fontId="0" fillId="34" borderId="24" xfId="0" applyNumberFormat="1" applyFill="1" applyBorder="1" applyAlignment="1">
      <alignment wrapText="1"/>
    </xf>
    <xf numFmtId="1" fontId="0" fillId="34" borderId="24" xfId="0" applyNumberFormat="1" applyFill="1" applyBorder="1" applyAlignment="1">
      <alignment wrapText="1"/>
    </xf>
    <xf numFmtId="168" fontId="0" fillId="34" borderId="25" xfId="0" applyNumberFormat="1" applyFill="1" applyBorder="1" applyAlignment="1">
      <alignment wrapText="1"/>
    </xf>
    <xf numFmtId="168" fontId="0" fillId="34" borderId="26" xfId="0" applyNumberFormat="1" applyFill="1" applyBorder="1" applyAlignment="1">
      <alignment wrapText="1"/>
    </xf>
    <xf numFmtId="168" fontId="0" fillId="34" borderId="28" xfId="0" applyNumberFormat="1" applyFill="1" applyBorder="1" applyAlignment="1">
      <alignment wrapText="1"/>
    </xf>
    <xf numFmtId="168" fontId="0" fillId="34" borderId="29" xfId="0" applyNumberFormat="1" applyFill="1" applyBorder="1" applyAlignment="1">
      <alignment wrapText="1"/>
    </xf>
    <xf numFmtId="0" fontId="16" fillId="34" borderId="18" xfId="0" applyFont="1" applyFill="1" applyBorder="1"/>
    <xf numFmtId="0" fontId="16" fillId="34" borderId="10" xfId="0" applyFont="1" applyFill="1" applyBorder="1"/>
    <xf numFmtId="0" fontId="16" fillId="0" borderId="10" xfId="0" applyFont="1" applyBorder="1"/>
    <xf numFmtId="16" fontId="16" fillId="0" borderId="10" xfId="0" quotePrefix="1" applyNumberFormat="1" applyFont="1" applyBorder="1"/>
    <xf numFmtId="164" fontId="0" fillId="34" borderId="30" xfId="0" applyNumberFormat="1" applyFill="1" applyBorder="1" applyAlignment="1">
      <alignment wrapText="1"/>
    </xf>
    <xf numFmtId="164" fontId="0" fillId="34" borderId="31" xfId="0" applyNumberFormat="1" applyFill="1" applyBorder="1" applyAlignment="1">
      <alignment wrapText="1"/>
    </xf>
    <xf numFmtId="164" fontId="0" fillId="34" borderId="32" xfId="0" applyNumberFormat="1" applyFill="1" applyBorder="1" applyAlignment="1">
      <alignment wrapText="1"/>
    </xf>
    <xf numFmtId="165" fontId="0" fillId="34" borderId="28" xfId="0" quotePrefix="1" applyNumberFormat="1" applyFill="1" applyBorder="1" applyAlignment="1">
      <alignment horizontal="center" wrapText="1"/>
    </xf>
    <xf numFmtId="166" fontId="0" fillId="34" borderId="34" xfId="0" applyNumberFormat="1" applyFill="1" applyBorder="1" applyAlignment="1">
      <alignment wrapText="1"/>
    </xf>
    <xf numFmtId="164" fontId="0" fillId="34" borderId="34" xfId="0" applyNumberFormat="1" applyFill="1" applyBorder="1" applyAlignment="1">
      <alignment wrapText="1"/>
    </xf>
    <xf numFmtId="168" fontId="0" fillId="34" borderId="35" xfId="0" applyNumberFormat="1" applyFill="1" applyBorder="1" applyAlignment="1">
      <alignment wrapText="1"/>
    </xf>
    <xf numFmtId="168" fontId="0" fillId="34" borderId="37" xfId="0" applyNumberFormat="1" applyFill="1" applyBorder="1" applyAlignment="1">
      <alignment wrapText="1"/>
    </xf>
    <xf numFmtId="0" fontId="16" fillId="35" borderId="10" xfId="0" applyFont="1" applyFill="1" applyBorder="1" applyAlignment="1">
      <alignment horizontal="right"/>
    </xf>
    <xf numFmtId="1" fontId="0" fillId="35" borderId="10" xfId="0" applyNumberFormat="1" applyFill="1" applyBorder="1" applyAlignment="1">
      <alignment wrapText="1"/>
    </xf>
    <xf numFmtId="164" fontId="0" fillId="35" borderId="10" xfId="0" applyNumberFormat="1" applyFill="1" applyBorder="1" applyAlignment="1">
      <alignment wrapText="1"/>
    </xf>
    <xf numFmtId="164" fontId="0" fillId="35" borderId="13" xfId="0" applyNumberFormat="1" applyFill="1" applyBorder="1" applyAlignment="1">
      <alignment wrapText="1"/>
    </xf>
    <xf numFmtId="164" fontId="0" fillId="35" borderId="30" xfId="0" applyNumberFormat="1" applyFill="1" applyBorder="1" applyAlignment="1">
      <alignment wrapText="1"/>
    </xf>
    <xf numFmtId="164" fontId="0" fillId="35" borderId="31" xfId="0" applyNumberFormat="1" applyFill="1" applyBorder="1" applyAlignment="1">
      <alignment wrapText="1"/>
    </xf>
    <xf numFmtId="164" fontId="0" fillId="35" borderId="16" xfId="0" applyNumberFormat="1" applyFill="1" applyBorder="1" applyAlignment="1">
      <alignment wrapText="1"/>
    </xf>
    <xf numFmtId="164" fontId="0" fillId="35" borderId="18" xfId="0" applyNumberFormat="1" applyFill="1" applyBorder="1" applyAlignment="1">
      <alignment wrapText="1"/>
    </xf>
    <xf numFmtId="164" fontId="0" fillId="35" borderId="32" xfId="0" applyNumberFormat="1" applyFill="1" applyBorder="1" applyAlignment="1">
      <alignment wrapText="1"/>
    </xf>
    <xf numFmtId="165" fontId="0" fillId="35" borderId="28" xfId="0" quotePrefix="1" applyNumberFormat="1" applyFill="1" applyBorder="1" applyAlignment="1">
      <alignment horizontal="center" wrapText="1"/>
    </xf>
    <xf numFmtId="166" fontId="0" fillId="35" borderId="34" xfId="0" applyNumberFormat="1" applyFill="1" applyBorder="1" applyAlignment="1">
      <alignment wrapText="1"/>
    </xf>
    <xf numFmtId="164" fontId="0" fillId="35" borderId="34" xfId="0" applyNumberFormat="1" applyFill="1" applyBorder="1" applyAlignment="1">
      <alignment wrapText="1"/>
    </xf>
    <xf numFmtId="168" fontId="0" fillId="35" borderId="23" xfId="0" applyNumberFormat="1" applyFill="1" applyBorder="1" applyAlignment="1">
      <alignment wrapText="1"/>
    </xf>
    <xf numFmtId="167" fontId="0" fillId="35" borderId="24" xfId="0" applyNumberFormat="1" applyFill="1" applyBorder="1" applyAlignment="1">
      <alignment wrapText="1"/>
    </xf>
    <xf numFmtId="168" fontId="0" fillId="35" borderId="24" xfId="0" applyNumberFormat="1" applyFill="1" applyBorder="1" applyAlignment="1">
      <alignment wrapText="1"/>
    </xf>
    <xf numFmtId="1" fontId="0" fillId="35" borderId="24" xfId="0" applyNumberFormat="1" applyFill="1" applyBorder="1" applyAlignment="1">
      <alignment wrapText="1"/>
    </xf>
    <xf numFmtId="168" fontId="0" fillId="35" borderId="25" xfId="0" applyNumberFormat="1" applyFill="1" applyBorder="1" applyAlignment="1">
      <alignment wrapText="1"/>
    </xf>
    <xf numFmtId="168" fontId="0" fillId="35" borderId="35" xfId="0" applyNumberFormat="1" applyFill="1" applyBorder="1" applyAlignment="1">
      <alignment wrapText="1"/>
    </xf>
    <xf numFmtId="168" fontId="0" fillId="35" borderId="28" xfId="0" applyNumberFormat="1" applyFill="1" applyBorder="1" applyAlignment="1">
      <alignment wrapText="1"/>
    </xf>
    <xf numFmtId="168" fontId="0" fillId="35" borderId="37" xfId="0" applyNumberFormat="1" applyFill="1" applyBorder="1" applyAlignment="1">
      <alignment wrapText="1"/>
    </xf>
    <xf numFmtId="0" fontId="16" fillId="35" borderId="18" xfId="0" applyFont="1" applyFill="1" applyBorder="1"/>
    <xf numFmtId="0" fontId="16" fillId="35" borderId="10" xfId="0" applyFont="1" applyFill="1" applyBorder="1"/>
    <xf numFmtId="164" fontId="0" fillId="35" borderId="38" xfId="0" applyNumberFormat="1" applyFill="1" applyBorder="1" applyAlignment="1">
      <alignment wrapText="1"/>
    </xf>
    <xf numFmtId="164" fontId="0" fillId="35" borderId="39" xfId="0" applyNumberFormat="1" applyFill="1" applyBorder="1" applyAlignment="1">
      <alignment wrapText="1"/>
    </xf>
    <xf numFmtId="164" fontId="0" fillId="35" borderId="40" xfId="0" applyNumberFormat="1" applyFill="1" applyBorder="1" applyAlignment="1">
      <alignment wrapText="1"/>
    </xf>
    <xf numFmtId="164" fontId="0" fillId="35" borderId="41" xfId="0" applyNumberFormat="1" applyFill="1" applyBorder="1" applyAlignment="1">
      <alignment wrapText="1"/>
    </xf>
    <xf numFmtId="164" fontId="0" fillId="35" borderId="43" xfId="0" applyNumberFormat="1" applyFill="1" applyBorder="1" applyAlignment="1">
      <alignment wrapText="1"/>
    </xf>
    <xf numFmtId="168" fontId="0" fillId="35" borderId="44" xfId="0" applyNumberFormat="1" applyFill="1" applyBorder="1" applyAlignment="1">
      <alignment wrapText="1"/>
    </xf>
    <xf numFmtId="168" fontId="0" fillId="35" borderId="46" xfId="0" applyNumberFormat="1" applyFill="1" applyBorder="1" applyAlignment="1">
      <alignment wrapText="1"/>
    </xf>
    <xf numFmtId="0" fontId="16" fillId="36" borderId="10" xfId="0" applyFont="1" applyFill="1" applyBorder="1" applyAlignment="1">
      <alignment horizontal="right"/>
    </xf>
    <xf numFmtId="1" fontId="0" fillId="36" borderId="10" xfId="0" applyNumberFormat="1" applyFill="1" applyBorder="1" applyAlignment="1">
      <alignment wrapText="1"/>
    </xf>
    <xf numFmtId="164" fontId="0" fillId="36" borderId="10" xfId="0" applyNumberFormat="1" applyFill="1" applyBorder="1" applyAlignment="1">
      <alignment wrapText="1"/>
    </xf>
    <xf numFmtId="164" fontId="0" fillId="36" borderId="47" xfId="0" applyNumberFormat="1" applyFill="1" applyBorder="1" applyAlignment="1">
      <alignment wrapText="1"/>
    </xf>
    <xf numFmtId="165" fontId="0" fillId="36" borderId="28" xfId="0" quotePrefix="1" applyNumberFormat="1" applyFill="1" applyBorder="1" applyAlignment="1">
      <alignment horizontal="center" wrapText="1"/>
    </xf>
    <xf numFmtId="166" fontId="0" fillId="36" borderId="47" xfId="0" applyNumberFormat="1" applyFill="1" applyBorder="1" applyAlignment="1">
      <alignment wrapText="1"/>
    </xf>
    <xf numFmtId="168" fontId="0" fillId="36" borderId="48" xfId="0" applyNumberFormat="1" applyFill="1" applyBorder="1" applyAlignment="1">
      <alignment wrapText="1"/>
    </xf>
    <xf numFmtId="167" fontId="0" fillId="36" borderId="48" xfId="0" applyNumberFormat="1" applyFill="1" applyBorder="1" applyAlignment="1">
      <alignment wrapText="1"/>
    </xf>
    <xf numFmtId="1" fontId="0" fillId="36" borderId="48" xfId="0" applyNumberFormat="1" applyFill="1" applyBorder="1" applyAlignment="1">
      <alignment wrapText="1"/>
    </xf>
    <xf numFmtId="168" fontId="0" fillId="36" borderId="49" xfId="0" applyNumberFormat="1" applyFill="1" applyBorder="1" applyAlignment="1">
      <alignment wrapText="1"/>
    </xf>
    <xf numFmtId="0" fontId="16" fillId="36" borderId="10" xfId="0" applyFont="1" applyFill="1" applyBorder="1"/>
    <xf numFmtId="166" fontId="0" fillId="36" borderId="10" xfId="0" applyNumberFormat="1" applyFill="1" applyBorder="1" applyAlignment="1">
      <alignment wrapText="1"/>
    </xf>
    <xf numFmtId="0" fontId="16" fillId="36" borderId="11" xfId="0" applyFont="1" applyFill="1" applyBorder="1" applyAlignment="1">
      <alignment horizontal="right"/>
    </xf>
    <xf numFmtId="1" fontId="0" fillId="36" borderId="11" xfId="0" applyNumberFormat="1" applyFill="1" applyBorder="1" applyAlignment="1">
      <alignment wrapText="1"/>
    </xf>
    <xf numFmtId="164" fontId="0" fillId="36" borderId="11" xfId="0" applyNumberFormat="1" applyFill="1" applyBorder="1" applyAlignment="1">
      <alignment wrapText="1"/>
    </xf>
    <xf numFmtId="165" fontId="0" fillId="36" borderId="50" xfId="0" quotePrefix="1" applyNumberFormat="1" applyFill="1" applyBorder="1" applyAlignment="1">
      <alignment horizontal="center" wrapText="1"/>
    </xf>
    <xf numFmtId="166" fontId="0" fillId="36" borderId="11" xfId="0" applyNumberFormat="1" applyFill="1" applyBorder="1" applyAlignment="1">
      <alignment wrapText="1"/>
    </xf>
    <xf numFmtId="0" fontId="16" fillId="36" borderId="11" xfId="0" applyFont="1" applyFill="1" applyBorder="1"/>
    <xf numFmtId="0" fontId="16" fillId="0" borderId="11" xfId="0" applyFont="1" applyBorder="1"/>
    <xf numFmtId="0" fontId="16" fillId="36" borderId="12" xfId="0" applyFont="1" applyFill="1" applyBorder="1" applyAlignment="1">
      <alignment horizontal="right"/>
    </xf>
    <xf numFmtId="1" fontId="0" fillId="36" borderId="12" xfId="0" applyNumberFormat="1" applyFill="1" applyBorder="1" applyAlignment="1">
      <alignment wrapText="1"/>
    </xf>
    <xf numFmtId="164" fontId="0" fillId="36" borderId="12" xfId="0" applyNumberFormat="1" applyFill="1" applyBorder="1" applyAlignment="1">
      <alignment wrapText="1"/>
    </xf>
    <xf numFmtId="165" fontId="0" fillId="36" borderId="12" xfId="0" quotePrefix="1" applyNumberFormat="1" applyFill="1" applyBorder="1" applyAlignment="1">
      <alignment horizontal="center" wrapText="1"/>
    </xf>
    <xf numFmtId="166" fontId="0" fillId="36" borderId="12" xfId="0" applyNumberFormat="1" applyFill="1" applyBorder="1" applyAlignment="1">
      <alignment wrapText="1"/>
    </xf>
    <xf numFmtId="168" fontId="0" fillId="36" borderId="24" xfId="0" applyNumberFormat="1" applyFill="1" applyBorder="1" applyAlignment="1">
      <alignment wrapText="1"/>
    </xf>
    <xf numFmtId="167" fontId="0" fillId="36" borderId="24" xfId="0" applyNumberFormat="1" applyFill="1" applyBorder="1" applyAlignment="1">
      <alignment wrapText="1"/>
    </xf>
    <xf numFmtId="1" fontId="0" fillId="36" borderId="24" xfId="0" applyNumberFormat="1" applyFill="1" applyBorder="1" applyAlignment="1">
      <alignment wrapText="1"/>
    </xf>
    <xf numFmtId="0" fontId="16" fillId="36" borderId="12" xfId="0" applyFont="1" applyFill="1" applyBorder="1"/>
    <xf numFmtId="0" fontId="16" fillId="0" borderId="12" xfId="0" applyFont="1" applyBorder="1"/>
    <xf numFmtId="168" fontId="0" fillId="36" borderId="51" xfId="0" applyNumberFormat="1" applyFill="1" applyBorder="1" applyAlignment="1">
      <alignment wrapText="1"/>
    </xf>
    <xf numFmtId="167" fontId="0" fillId="36" borderId="51" xfId="0" applyNumberFormat="1" applyFill="1" applyBorder="1" applyAlignment="1">
      <alignment wrapText="1"/>
    </xf>
    <xf numFmtId="1" fontId="0" fillId="36" borderId="51" xfId="0" applyNumberFormat="1" applyFill="1" applyBorder="1" applyAlignment="1">
      <alignment wrapText="1"/>
    </xf>
    <xf numFmtId="1" fontId="0" fillId="36" borderId="12" xfId="0" quotePrefix="1" applyNumberFormat="1" applyFill="1" applyBorder="1" applyAlignment="1">
      <alignment horizontal="center" wrapText="1"/>
    </xf>
    <xf numFmtId="164" fontId="0" fillId="36" borderId="12" xfId="0" quotePrefix="1" applyNumberFormat="1" applyFill="1" applyBorder="1" applyAlignment="1">
      <alignment horizontal="center" wrapText="1"/>
    </xf>
    <xf numFmtId="166" fontId="0" fillId="36" borderId="12" xfId="0" quotePrefix="1" applyNumberFormat="1" applyFill="1" applyBorder="1" applyAlignment="1">
      <alignment horizontal="center" wrapText="1"/>
    </xf>
    <xf numFmtId="166" fontId="0" fillId="0" borderId="0" xfId="0" applyNumberFormat="1"/>
    <xf numFmtId="1" fontId="0" fillId="34" borderId="27" xfId="0" applyNumberFormat="1" applyFill="1" applyBorder="1" applyAlignment="1">
      <alignment wrapText="1"/>
    </xf>
    <xf numFmtId="1" fontId="0" fillId="34" borderId="36" xfId="0" applyNumberFormat="1" applyFill="1" applyBorder="1" applyAlignment="1">
      <alignment wrapText="1"/>
    </xf>
    <xf numFmtId="1" fontId="0" fillId="35" borderId="36" xfId="0" applyNumberFormat="1" applyFill="1" applyBorder="1" applyAlignment="1">
      <alignment wrapText="1"/>
    </xf>
    <xf numFmtId="1" fontId="0" fillId="35" borderId="45" xfId="0" applyNumberFormat="1" applyFill="1" applyBorder="1" applyAlignment="1">
      <alignment wrapText="1"/>
    </xf>
    <xf numFmtId="1" fontId="0" fillId="36" borderId="49" xfId="0" applyNumberFormat="1" applyFill="1" applyBorder="1" applyAlignment="1">
      <alignment wrapText="1"/>
    </xf>
    <xf numFmtId="164" fontId="0" fillId="34" borderId="21" xfId="0" applyNumberFormat="1" applyFill="1" applyBorder="1" applyAlignment="1">
      <alignment wrapText="1"/>
    </xf>
    <xf numFmtId="164" fontId="0" fillId="34" borderId="33" xfId="0" applyNumberFormat="1" applyFill="1" applyBorder="1" applyAlignment="1">
      <alignment wrapText="1"/>
    </xf>
    <xf numFmtId="164" fontId="0" fillId="35" borderId="33" xfId="0" applyNumberFormat="1" applyFill="1" applyBorder="1" applyAlignment="1">
      <alignment wrapText="1"/>
    </xf>
    <xf numFmtId="164" fontId="0" fillId="35" borderId="42" xfId="0" applyNumberFormat="1" applyFill="1" applyBorder="1" applyAlignment="1">
      <alignment wrapText="1"/>
    </xf>
    <xf numFmtId="166" fontId="0" fillId="34" borderId="55" xfId="0" applyNumberFormat="1" applyFill="1" applyBorder="1" applyAlignment="1">
      <alignment wrapText="1"/>
    </xf>
    <xf numFmtId="166" fontId="0" fillId="35" borderId="58" xfId="0" applyNumberFormat="1" applyFill="1" applyBorder="1" applyAlignment="1">
      <alignment wrapText="1"/>
    </xf>
    <xf numFmtId="166" fontId="16" fillId="33" borderId="66" xfId="0" applyNumberFormat="1" applyFont="1" applyFill="1" applyBorder="1" applyAlignment="1">
      <alignment wrapText="1"/>
    </xf>
    <xf numFmtId="0" fontId="16" fillId="0" borderId="64" xfId="0" applyFont="1" applyBorder="1"/>
    <xf numFmtId="1" fontId="16" fillId="0" borderId="64" xfId="0" applyNumberFormat="1" applyFont="1" applyBorder="1"/>
    <xf numFmtId="1" fontId="16" fillId="0" borderId="64" xfId="0" applyNumberFormat="1" applyFont="1" applyBorder="1" applyAlignment="1">
      <alignment wrapText="1"/>
    </xf>
    <xf numFmtId="0" fontId="16" fillId="0" borderId="64" xfId="0" applyFont="1" applyBorder="1" applyAlignment="1">
      <alignment wrapText="1"/>
    </xf>
    <xf numFmtId="0" fontId="16" fillId="0" borderId="67" xfId="0" applyFont="1" applyBorder="1" applyAlignment="1">
      <alignment wrapText="1"/>
    </xf>
    <xf numFmtId="164" fontId="16" fillId="0" borderId="64" xfId="0" applyNumberFormat="1" applyFont="1" applyBorder="1" applyAlignment="1">
      <alignment wrapText="1"/>
    </xf>
    <xf numFmtId="164" fontId="16" fillId="33" borderId="64" xfId="0" applyNumberFormat="1" applyFont="1" applyFill="1" applyBorder="1" applyAlignment="1">
      <alignment wrapText="1"/>
    </xf>
    <xf numFmtId="166" fontId="16" fillId="33" borderId="64" xfId="0" applyNumberFormat="1" applyFont="1" applyFill="1" applyBorder="1" applyAlignment="1">
      <alignment wrapText="1"/>
    </xf>
    <xf numFmtId="164" fontId="16" fillId="0" borderId="67" xfId="0" applyNumberFormat="1" applyFont="1" applyBorder="1" applyAlignment="1">
      <alignment wrapText="1"/>
    </xf>
    <xf numFmtId="166" fontId="16" fillId="0" borderId="64" xfId="0" applyNumberFormat="1" applyFont="1" applyBorder="1" applyAlignment="1">
      <alignment wrapText="1"/>
    </xf>
    <xf numFmtId="166" fontId="16" fillId="37" borderId="65" xfId="0" applyNumberFormat="1" applyFont="1" applyFill="1" applyBorder="1" applyAlignment="1">
      <alignment wrapText="1"/>
    </xf>
    <xf numFmtId="166" fontId="0" fillId="34" borderId="14" xfId="0" applyNumberFormat="1" applyFill="1" applyBorder="1" applyAlignment="1">
      <alignment wrapText="1"/>
    </xf>
    <xf numFmtId="166" fontId="0" fillId="34" borderId="17" xfId="0" applyNumberFormat="1" applyFill="1" applyBorder="1" applyAlignment="1">
      <alignment wrapText="1"/>
    </xf>
    <xf numFmtId="166" fontId="0" fillId="34" borderId="53" xfId="0" applyNumberFormat="1" applyFill="1" applyBorder="1" applyAlignment="1">
      <alignment wrapText="1"/>
    </xf>
    <xf numFmtId="166" fontId="0" fillId="34" borderId="68" xfId="0" applyNumberFormat="1" applyFill="1" applyBorder="1" applyAlignment="1">
      <alignment wrapText="1"/>
    </xf>
    <xf numFmtId="166" fontId="0" fillId="34" borderId="60" xfId="0" applyNumberFormat="1" applyFill="1" applyBorder="1" applyAlignment="1">
      <alignment wrapText="1"/>
    </xf>
    <xf numFmtId="166" fontId="0" fillId="34" borderId="54" xfId="0" applyNumberFormat="1" applyFill="1" applyBorder="1" applyAlignment="1">
      <alignment wrapText="1"/>
    </xf>
    <xf numFmtId="166" fontId="0" fillId="34" borderId="30" xfId="0" applyNumberFormat="1" applyFill="1" applyBorder="1" applyAlignment="1">
      <alignment wrapText="1"/>
    </xf>
    <xf numFmtId="166" fontId="0" fillId="34" borderId="10" xfId="0" applyNumberFormat="1" applyFill="1" applyBorder="1" applyAlignment="1">
      <alignment wrapText="1"/>
    </xf>
    <xf numFmtId="166" fontId="0" fillId="34" borderId="13" xfId="0" applyNumberFormat="1" applyFill="1" applyBorder="1" applyAlignment="1">
      <alignment wrapText="1"/>
    </xf>
    <xf numFmtId="166" fontId="0" fillId="34" borderId="69" xfId="0" applyNumberFormat="1" applyFill="1" applyBorder="1" applyAlignment="1">
      <alignment wrapText="1"/>
    </xf>
    <xf numFmtId="166" fontId="0" fillId="34" borderId="61" xfId="0" applyNumberFormat="1" applyFill="1" applyBorder="1" applyAlignment="1">
      <alignment wrapText="1"/>
    </xf>
    <xf numFmtId="166" fontId="0" fillId="34" borderId="33" xfId="0" applyNumberFormat="1" applyFill="1" applyBorder="1" applyAlignment="1">
      <alignment wrapText="1"/>
    </xf>
    <xf numFmtId="166" fontId="0" fillId="35" borderId="30" xfId="0" applyNumberFormat="1" applyFill="1" applyBorder="1" applyAlignment="1">
      <alignment wrapText="1"/>
    </xf>
    <xf numFmtId="166" fontId="0" fillId="35" borderId="10" xfId="0" applyNumberFormat="1" applyFill="1" applyBorder="1" applyAlignment="1">
      <alignment wrapText="1"/>
    </xf>
    <xf numFmtId="166" fontId="0" fillId="35" borderId="13" xfId="0" applyNumberFormat="1" applyFill="1" applyBorder="1" applyAlignment="1">
      <alignment wrapText="1"/>
    </xf>
    <xf numFmtId="166" fontId="0" fillId="35" borderId="69" xfId="0" applyNumberFormat="1" applyFill="1" applyBorder="1" applyAlignment="1">
      <alignment wrapText="1"/>
    </xf>
    <xf numFmtId="166" fontId="0" fillId="35" borderId="61" xfId="0" applyNumberFormat="1" applyFill="1" applyBorder="1" applyAlignment="1">
      <alignment wrapText="1"/>
    </xf>
    <xf numFmtId="166" fontId="0" fillId="35" borderId="33" xfId="0" applyNumberFormat="1" applyFill="1" applyBorder="1" applyAlignment="1">
      <alignment wrapText="1"/>
    </xf>
    <xf numFmtId="166" fontId="0" fillId="35" borderId="38" xfId="0" applyNumberFormat="1" applyFill="1" applyBorder="1" applyAlignment="1">
      <alignment wrapText="1"/>
    </xf>
    <xf numFmtId="166" fontId="0" fillId="35" borderId="40" xfId="0" applyNumberFormat="1" applyFill="1" applyBorder="1" applyAlignment="1">
      <alignment wrapText="1"/>
    </xf>
    <xf numFmtId="166" fontId="0" fillId="35" borderId="56" xfId="0" applyNumberFormat="1" applyFill="1" applyBorder="1" applyAlignment="1">
      <alignment wrapText="1"/>
    </xf>
    <xf numFmtId="166" fontId="0" fillId="35" borderId="70" xfId="0" applyNumberFormat="1" applyFill="1" applyBorder="1" applyAlignment="1">
      <alignment wrapText="1"/>
    </xf>
    <xf numFmtId="166" fontId="0" fillId="35" borderId="59" xfId="0" applyNumberFormat="1" applyFill="1" applyBorder="1" applyAlignment="1">
      <alignment wrapText="1"/>
    </xf>
    <xf numFmtId="166" fontId="0" fillId="35" borderId="57" xfId="0" applyNumberFormat="1" applyFill="1" applyBorder="1" applyAlignment="1">
      <alignment wrapText="1"/>
    </xf>
    <xf numFmtId="166" fontId="0" fillId="36" borderId="63" xfId="0" applyNumberFormat="1" applyFill="1" applyBorder="1" applyAlignment="1">
      <alignment wrapText="1"/>
    </xf>
    <xf numFmtId="166" fontId="0" fillId="36" borderId="62" xfId="0" applyNumberFormat="1" applyFill="1" applyBorder="1" applyAlignment="1">
      <alignment wrapText="1"/>
    </xf>
    <xf numFmtId="165" fontId="16" fillId="0" borderId="64" xfId="0" applyNumberFormat="1" applyFont="1" applyBorder="1"/>
    <xf numFmtId="165" fontId="0" fillId="0" borderId="0" xfId="0" applyNumberFormat="1"/>
    <xf numFmtId="164" fontId="16" fillId="0" borderId="64" xfId="0" applyNumberFormat="1" applyFont="1" applyBorder="1"/>
    <xf numFmtId="164" fontId="0" fillId="36" borderId="71" xfId="0" applyNumberFormat="1" applyFill="1" applyBorder="1" applyAlignment="1">
      <alignment wrapText="1"/>
    </xf>
    <xf numFmtId="164" fontId="0" fillId="36" borderId="72" xfId="0" applyNumberFormat="1" applyFill="1" applyBorder="1" applyAlignment="1">
      <alignment wrapText="1"/>
    </xf>
    <xf numFmtId="164" fontId="0" fillId="36" borderId="52" xfId="0" applyNumberFormat="1" applyFill="1" applyBorder="1" applyAlignment="1">
      <alignment wrapText="1"/>
    </xf>
    <xf numFmtId="164" fontId="0" fillId="36" borderId="74" xfId="0" applyNumberFormat="1" applyFill="1" applyBorder="1" applyAlignment="1">
      <alignment wrapText="1"/>
    </xf>
    <xf numFmtId="164" fontId="0" fillId="36" borderId="75" xfId="0" applyNumberFormat="1" applyFill="1" applyBorder="1" applyAlignment="1">
      <alignment wrapText="1"/>
    </xf>
    <xf numFmtId="164" fontId="0" fillId="34" borderId="73" xfId="0" quotePrefix="1" applyNumberFormat="1" applyFill="1" applyBorder="1" applyAlignment="1">
      <alignment horizontal="center" wrapText="1"/>
    </xf>
    <xf numFmtId="0" fontId="0" fillId="34" borderId="0" xfId="0" applyFill="1"/>
    <xf numFmtId="166" fontId="0" fillId="34" borderId="76" xfId="0" applyNumberFormat="1" applyFill="1" applyBorder="1" applyAlignment="1">
      <alignment wrapText="1"/>
    </xf>
    <xf numFmtId="166" fontId="0" fillId="35" borderId="77" xfId="0" applyNumberFormat="1" applyFill="1" applyBorder="1" applyAlignment="1">
      <alignment wrapText="1"/>
    </xf>
    <xf numFmtId="0" fontId="16" fillId="33" borderId="64" xfId="0" applyFont="1" applyFill="1" applyBorder="1" applyAlignment="1">
      <alignment wrapText="1"/>
    </xf>
    <xf numFmtId="164" fontId="16" fillId="37" borderId="64" xfId="0" applyNumberFormat="1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94"/>
  <sheetViews>
    <sheetView tabSelected="1" topLeftCell="AU1" zoomScaleNormal="100" workbookViewId="0">
      <pane ySplit="1" topLeftCell="A2" activePane="bottomLeft" state="frozen"/>
      <selection activeCell="Y1" sqref="Y1"/>
      <selection pane="bottomLeft" activeCell="AU13" sqref="AU13"/>
    </sheetView>
  </sheetViews>
  <sheetFormatPr defaultRowHeight="14.5" x14ac:dyDescent="0.35"/>
  <cols>
    <col min="1" max="1" width="20.453125" bestFit="1" customWidth="1"/>
    <col min="2" max="3" width="15.453125" style="3" bestFit="1" customWidth="1"/>
    <col min="4" max="4" width="8.26953125" bestFit="1" customWidth="1"/>
    <col min="5" max="5" width="8.7265625" bestFit="1" customWidth="1"/>
    <col min="6" max="6" width="7.7265625" bestFit="1" customWidth="1"/>
    <col min="7" max="7" width="9" bestFit="1" customWidth="1"/>
    <col min="8" max="8" width="9.1796875" style="4" bestFit="1" customWidth="1"/>
    <col min="9" max="9" width="12.54296875" bestFit="1" customWidth="1"/>
    <col min="10" max="10" width="8.6328125" bestFit="1" customWidth="1"/>
    <col min="11" max="12" width="8.7265625" bestFit="1" customWidth="1"/>
    <col min="13" max="13" width="11.08984375" style="4" bestFit="1" customWidth="1"/>
    <col min="14" max="14" width="12.453125" bestFit="1" customWidth="1"/>
    <col min="15" max="15" width="8.6328125" style="4" bestFit="1" customWidth="1"/>
    <col min="16" max="16" width="9" bestFit="1" customWidth="1"/>
    <col min="17" max="17" width="5.6328125" bestFit="1" customWidth="1"/>
    <col min="18" max="21" width="9.7265625" bestFit="1" customWidth="1"/>
    <col min="22" max="27" width="8.1796875" style="4" bestFit="1" customWidth="1"/>
    <col min="28" max="28" width="6.81640625" bestFit="1" customWidth="1"/>
    <col min="29" max="29" width="7.453125" style="153" bestFit="1" customWidth="1"/>
    <col min="30" max="31" width="6" style="102" bestFit="1" customWidth="1"/>
    <col min="32" max="32" width="5.36328125" style="102" bestFit="1" customWidth="1"/>
    <col min="33" max="33" width="5.453125" style="102" bestFit="1" customWidth="1"/>
    <col min="34" max="34" width="20.54296875" style="102" bestFit="1" customWidth="1"/>
    <col min="35" max="35" width="7.08984375" style="102" bestFit="1" customWidth="1"/>
    <col min="36" max="37" width="5.36328125" style="102" bestFit="1" customWidth="1"/>
    <col min="38" max="38" width="7.7265625" style="102" bestFit="1" customWidth="1"/>
    <col min="39" max="39" width="12.90625" style="102" customWidth="1"/>
    <col min="40" max="40" width="10.81640625" bestFit="1" customWidth="1"/>
    <col min="41" max="41" width="8.81640625" bestFit="1" customWidth="1"/>
    <col min="42" max="42" width="7.7265625" bestFit="1" customWidth="1"/>
    <col min="43" max="43" width="8.6328125" style="5" bestFit="1" customWidth="1"/>
    <col min="44" max="44" width="8.1796875" bestFit="1" customWidth="1"/>
    <col min="45" max="45" width="11.81640625" bestFit="1" customWidth="1"/>
    <col min="46" max="46" width="9.7265625" bestFit="1" customWidth="1"/>
    <col min="47" max="47" width="10.81640625" bestFit="1" customWidth="1"/>
    <col min="48" max="48" width="8.7265625" bestFit="1" customWidth="1"/>
    <col min="49" max="49" width="12.1796875" bestFit="1" customWidth="1"/>
    <col min="50" max="50" width="8.7265625" style="3" bestFit="1" customWidth="1"/>
    <col min="51" max="51" width="12.81640625" bestFit="1" customWidth="1"/>
    <col min="52" max="52" width="9.7265625" bestFit="1" customWidth="1"/>
    <col min="53" max="53" width="12.6328125" customWidth="1"/>
    <col min="54" max="54" width="20.453125" bestFit="1" customWidth="1"/>
  </cols>
  <sheetData>
    <row r="1" spans="1:57" s="115" customFormat="1" ht="102" thickBot="1" x14ac:dyDescent="0.4">
      <c r="B1" s="116" t="s">
        <v>0</v>
      </c>
      <c r="C1" s="116" t="s">
        <v>1</v>
      </c>
      <c r="D1" s="117" t="s">
        <v>7</v>
      </c>
      <c r="E1" s="117" t="s">
        <v>8</v>
      </c>
      <c r="F1" s="118" t="s">
        <v>9</v>
      </c>
      <c r="G1" s="119" t="s">
        <v>10</v>
      </c>
      <c r="H1" s="120" t="s">
        <v>11</v>
      </c>
      <c r="I1" s="121" t="s">
        <v>12</v>
      </c>
      <c r="J1" s="120" t="s">
        <v>13</v>
      </c>
      <c r="K1" s="115" t="s">
        <v>2</v>
      </c>
      <c r="L1" s="115" t="s">
        <v>3</v>
      </c>
      <c r="M1" s="154" t="s">
        <v>4</v>
      </c>
      <c r="N1" s="115" t="s">
        <v>5</v>
      </c>
      <c r="O1" s="120" t="s">
        <v>14</v>
      </c>
      <c r="P1" s="120" t="s">
        <v>15</v>
      </c>
      <c r="Q1" s="120" t="s">
        <v>16</v>
      </c>
      <c r="R1" s="118" t="s">
        <v>17</v>
      </c>
      <c r="S1" s="118" t="s">
        <v>18</v>
      </c>
      <c r="T1" s="118" t="s">
        <v>19</v>
      </c>
      <c r="U1" s="118" t="s">
        <v>20</v>
      </c>
      <c r="V1" s="120" t="s">
        <v>21</v>
      </c>
      <c r="W1" s="120" t="s">
        <v>22</v>
      </c>
      <c r="X1" s="120" t="s">
        <v>23</v>
      </c>
      <c r="Y1" s="120" t="s">
        <v>24</v>
      </c>
      <c r="Z1" s="120" t="s">
        <v>25</v>
      </c>
      <c r="AA1" s="120" t="s">
        <v>26</v>
      </c>
      <c r="AB1" s="120" t="s">
        <v>27</v>
      </c>
      <c r="AC1" s="152" t="s">
        <v>6</v>
      </c>
      <c r="AD1" s="122" t="s">
        <v>28</v>
      </c>
      <c r="AE1" s="122" t="s">
        <v>29</v>
      </c>
      <c r="AF1" s="122" t="s">
        <v>30</v>
      </c>
      <c r="AG1" s="124" t="s">
        <v>31</v>
      </c>
      <c r="AH1" s="125" t="s">
        <v>71</v>
      </c>
      <c r="AI1" s="114" t="s">
        <v>32</v>
      </c>
      <c r="AJ1" s="114" t="s">
        <v>33</v>
      </c>
      <c r="AK1" s="122" t="s">
        <v>34</v>
      </c>
      <c r="AL1" s="122" t="s">
        <v>35</v>
      </c>
      <c r="AM1" s="122" t="s">
        <v>74</v>
      </c>
      <c r="AN1" s="118" t="s">
        <v>36</v>
      </c>
      <c r="AO1" s="118" t="s">
        <v>37</v>
      </c>
      <c r="AP1" s="123" t="s">
        <v>38</v>
      </c>
      <c r="AQ1" s="118" t="s">
        <v>45</v>
      </c>
      <c r="AR1" s="120" t="s">
        <v>39</v>
      </c>
      <c r="AS1" s="117" t="s">
        <v>46</v>
      </c>
      <c r="AT1" s="123" t="s">
        <v>40</v>
      </c>
      <c r="AU1" s="118" t="s">
        <v>72</v>
      </c>
      <c r="AV1" s="164" t="s">
        <v>41</v>
      </c>
      <c r="AW1" s="165" t="s">
        <v>73</v>
      </c>
      <c r="AX1" s="117" t="s">
        <v>42</v>
      </c>
      <c r="AY1" s="118" t="s">
        <v>43</v>
      </c>
      <c r="AZ1" s="120" t="s">
        <v>44</v>
      </c>
      <c r="BA1" s="121" t="s">
        <v>75</v>
      </c>
    </row>
    <row r="2" spans="1:57" s="28" customFormat="1" ht="15" thickTop="1" x14ac:dyDescent="0.35">
      <c r="A2" s="6" t="s">
        <v>47</v>
      </c>
      <c r="B2" s="7" t="s">
        <v>48</v>
      </c>
      <c r="C2" s="7" t="s">
        <v>48</v>
      </c>
      <c r="D2" s="8">
        <f>AVERAGE(D13:D33)</f>
        <v>175.33333333333334</v>
      </c>
      <c r="E2" s="8">
        <f>AVERAGE(E13:E33)</f>
        <v>4208</v>
      </c>
      <c r="F2" s="8">
        <f t="shared" ref="F2:AB2" si="0">AVERAGE(F13:F33)</f>
        <v>108.52380952380952</v>
      </c>
      <c r="G2" s="8">
        <f t="shared" si="0"/>
        <v>2604.5714285714284</v>
      </c>
      <c r="H2" s="9">
        <f t="shared" si="0"/>
        <v>298.82945238095238</v>
      </c>
      <c r="I2" s="10">
        <f t="shared" si="0"/>
        <v>9.8549013701603982</v>
      </c>
      <c r="J2" s="11">
        <f t="shared" si="0"/>
        <v>13.862488009831193</v>
      </c>
      <c r="K2" s="12">
        <f t="shared" si="0"/>
        <v>4784.6190476190477</v>
      </c>
      <c r="L2" s="10">
        <f t="shared" si="0"/>
        <v>4.333333333333333</v>
      </c>
      <c r="M2" s="13">
        <f t="shared" si="0"/>
        <v>21.274194761904759</v>
      </c>
      <c r="N2" s="13">
        <f t="shared" si="0"/>
        <v>8.6190476190476186</v>
      </c>
      <c r="O2" s="13">
        <f t="shared" si="0"/>
        <v>7.5495009523809529</v>
      </c>
      <c r="P2" s="13">
        <f t="shared" si="0"/>
        <v>0.7967950309741505</v>
      </c>
      <c r="Q2" s="11">
        <f t="shared" si="0"/>
        <v>1.1211326296309563</v>
      </c>
      <c r="R2" s="14">
        <f t="shared" si="0"/>
        <v>53867.904761904763</v>
      </c>
      <c r="S2" s="8">
        <f t="shared" si="0"/>
        <v>24975.904761904763</v>
      </c>
      <c r="T2" s="8">
        <f t="shared" si="0"/>
        <v>53888.095238095237</v>
      </c>
      <c r="U2" s="8">
        <f t="shared" si="0"/>
        <v>25000.714285714286</v>
      </c>
      <c r="V2" s="8">
        <f t="shared" si="0"/>
        <v>48.776319047619033</v>
      </c>
      <c r="W2" s="8">
        <f t="shared" si="0"/>
        <v>22.676537619047618</v>
      </c>
      <c r="X2" s="8">
        <f t="shared" si="0"/>
        <v>15.980382857142859</v>
      </c>
      <c r="Y2" s="8">
        <f t="shared" si="0"/>
        <v>7.1560371428571425</v>
      </c>
      <c r="Z2" s="8">
        <f t="shared" si="0"/>
        <v>2.9284609523809531</v>
      </c>
      <c r="AA2" s="9">
        <f t="shared" si="0"/>
        <v>1.4520623809523809</v>
      </c>
      <c r="AB2" s="15">
        <f t="shared" si="0"/>
        <v>98.969800000000006</v>
      </c>
      <c r="AC2" s="16" t="s">
        <v>49</v>
      </c>
      <c r="AD2" s="126">
        <f t="shared" ref="AD2:AG2" si="1">AVERAGE(AD14:AD66)</f>
        <v>2.2540233207547167</v>
      </c>
      <c r="AE2" s="127">
        <f t="shared" si="1"/>
        <v>0.74003871698113199</v>
      </c>
      <c r="AF2" s="128">
        <f t="shared" si="1"/>
        <v>9.0945945849056561E-2</v>
      </c>
      <c r="AG2" s="129">
        <f t="shared" si="1"/>
        <v>1.3820190377358492</v>
      </c>
      <c r="AH2" s="130">
        <f>AVERAGE(AH13:AH33)</f>
        <v>142.23099142857146</v>
      </c>
      <c r="AI2" s="131">
        <f t="shared" ref="AI2:AZ2" si="2">AVERAGE(AI13:AI33)</f>
        <v>2.8171125714285723E-2</v>
      </c>
      <c r="AJ2" s="112">
        <f t="shared" si="2"/>
        <v>1.5483202380952381E-3</v>
      </c>
      <c r="AK2" s="112">
        <f t="shared" si="2"/>
        <v>7.5495009523809484E-2</v>
      </c>
      <c r="AL2" s="112">
        <f>AVERAGE(AL13:AL33)</f>
        <v>0.58959457142857141</v>
      </c>
      <c r="AM2" s="162">
        <f>AVERAGE(AM13:AM33)</f>
        <v>0.10018083637441515</v>
      </c>
      <c r="AN2" s="108">
        <f t="shared" si="2"/>
        <v>151286.28571428571</v>
      </c>
      <c r="AO2" s="17">
        <f t="shared" si="2"/>
        <v>20648.952380952382</v>
      </c>
      <c r="AP2" s="18">
        <f t="shared" si="2"/>
        <v>5.7358201058201068</v>
      </c>
      <c r="AQ2" s="19">
        <f t="shared" si="2"/>
        <v>0.62373346560846565</v>
      </c>
      <c r="AR2" s="20">
        <f t="shared" si="2"/>
        <v>1.047612380952381</v>
      </c>
      <c r="AS2" s="21">
        <f t="shared" si="2"/>
        <v>1075784.857142857</v>
      </c>
      <c r="AT2" s="20">
        <f t="shared" si="2"/>
        <v>298.82912698412696</v>
      </c>
      <c r="AU2" s="20">
        <f t="shared" si="2"/>
        <v>1603.8591904761904</v>
      </c>
      <c r="AV2" s="22">
        <f>AVERAGE(AV14:AV33)</f>
        <v>64.440277083333328</v>
      </c>
      <c r="AW2" s="23">
        <f t="shared" si="2"/>
        <v>10.337929047619049</v>
      </c>
      <c r="AX2" s="103">
        <f t="shared" si="2"/>
        <v>14474.095238095239</v>
      </c>
      <c r="AY2" s="24">
        <f t="shared" si="2"/>
        <v>136812.19047619047</v>
      </c>
      <c r="AZ2" s="25">
        <f t="shared" si="2"/>
        <v>633.52300838164922</v>
      </c>
      <c r="BA2" s="25">
        <f t="shared" ref="BA2" si="3">AVERAGE(BA13:BA33)</f>
        <v>12.79935423708017</v>
      </c>
      <c r="BB2" s="26" t="s">
        <v>50</v>
      </c>
      <c r="BC2" s="27"/>
      <c r="BE2" s="29"/>
    </row>
    <row r="3" spans="1:57" s="28" customFormat="1" x14ac:dyDescent="0.35">
      <c r="A3" s="6" t="s">
        <v>51</v>
      </c>
      <c r="B3" s="7" t="s">
        <v>48</v>
      </c>
      <c r="C3" s="7" t="s">
        <v>48</v>
      </c>
      <c r="D3" s="8">
        <f>_xlfn.STDEV.P(D13:D33)</f>
        <v>173.99598608761977</v>
      </c>
      <c r="E3" s="8">
        <f>_xlfn.STDEV.P(E13:E33)</f>
        <v>4175.9036661028749</v>
      </c>
      <c r="F3" s="8">
        <f t="shared" ref="F3:AB3" si="4">_xlfn.STDEV.P(F13:F33)</f>
        <v>105.93377043615912</v>
      </c>
      <c r="G3" s="8">
        <f t="shared" si="4"/>
        <v>2542.4104904678188</v>
      </c>
      <c r="H3" s="9">
        <f t="shared" si="4"/>
        <v>248.31628677382517</v>
      </c>
      <c r="I3" s="30">
        <f t="shared" si="4"/>
        <v>6.1102368496371717</v>
      </c>
      <c r="J3" s="31">
        <f t="shared" si="4"/>
        <v>6.076519490916338</v>
      </c>
      <c r="K3" s="12">
        <f t="shared" si="4"/>
        <v>5521.8449770084435</v>
      </c>
      <c r="L3" s="30">
        <f t="shared" si="4"/>
        <v>1.4907119849998598</v>
      </c>
      <c r="M3" s="8">
        <f t="shared" si="4"/>
        <v>19.841683682292889</v>
      </c>
      <c r="N3" s="8">
        <f t="shared" si="4"/>
        <v>6.3506744334469856</v>
      </c>
      <c r="O3" s="8">
        <f t="shared" si="4"/>
        <v>5.6042678304688165</v>
      </c>
      <c r="P3" s="8">
        <f t="shared" si="4"/>
        <v>0.88554816592344743</v>
      </c>
      <c r="Q3" s="31">
        <f t="shared" si="4"/>
        <v>1.1768322440781842</v>
      </c>
      <c r="R3" s="14">
        <f t="shared" si="4"/>
        <v>309.06077453840152</v>
      </c>
      <c r="S3" s="8">
        <f t="shared" si="4"/>
        <v>787.8614759051361</v>
      </c>
      <c r="T3" s="8">
        <f t="shared" si="4"/>
        <v>312.75045655052577</v>
      </c>
      <c r="U3" s="8">
        <f t="shared" si="4"/>
        <v>782.94895186371491</v>
      </c>
      <c r="V3" s="8">
        <f t="shared" si="4"/>
        <v>18.450448575050704</v>
      </c>
      <c r="W3" s="8">
        <f t="shared" si="4"/>
        <v>9.6533141162982368</v>
      </c>
      <c r="X3" s="8">
        <f t="shared" si="4"/>
        <v>6.8797699494817222</v>
      </c>
      <c r="Y3" s="8">
        <f t="shared" si="4"/>
        <v>6.9486653309491526</v>
      </c>
      <c r="Z3" s="8">
        <f t="shared" si="4"/>
        <v>4.723916198574174</v>
      </c>
      <c r="AA3" s="9">
        <f t="shared" si="4"/>
        <v>3.6939716004965826</v>
      </c>
      <c r="AB3" s="32">
        <f t="shared" si="4"/>
        <v>3.856604500902439</v>
      </c>
      <c r="AC3" s="33" t="s">
        <v>49</v>
      </c>
      <c r="AD3" s="132">
        <f t="shared" ref="AD3:AG3" si="5">_xlfn.STDEV.P(AD14:AD66)</f>
        <v>1.0353445518837254</v>
      </c>
      <c r="AE3" s="133">
        <f t="shared" si="5"/>
        <v>0.26131449757949088</v>
      </c>
      <c r="AF3" s="134">
        <f t="shared" si="5"/>
        <v>7.5170687391849733E-2</v>
      </c>
      <c r="AG3" s="135">
        <f t="shared" si="5"/>
        <v>0.92474271042886214</v>
      </c>
      <c r="AH3" s="136">
        <f>_xlfn.STDEV.P(AH13:AH33)</f>
        <v>134.2963028382579</v>
      </c>
      <c r="AI3" s="137">
        <f t="shared" ref="AI3:AZ3" si="6">_xlfn.STDEV.P(AI13:AI33)</f>
        <v>4.5032904091417268E-2</v>
      </c>
      <c r="AJ3" s="34">
        <f t="shared" si="6"/>
        <v>9.1102116048953836E-4</v>
      </c>
      <c r="AK3" s="34">
        <f t="shared" si="6"/>
        <v>5.6042678304688232E-2</v>
      </c>
      <c r="AL3" s="34">
        <f t="shared" si="6"/>
        <v>0.20395911726748273</v>
      </c>
      <c r="AM3" s="136">
        <f t="shared" ref="AM3" si="7">_xlfn.STDEV.P(AM13:AM33)</f>
        <v>9.3794852693893052E-2</v>
      </c>
      <c r="AN3" s="109">
        <f t="shared" si="6"/>
        <v>167940.27769507625</v>
      </c>
      <c r="AO3" s="35">
        <f t="shared" si="6"/>
        <v>7210.8437487690026</v>
      </c>
      <c r="AP3" s="18">
        <f t="shared" si="6"/>
        <v>2.0030121524358302</v>
      </c>
      <c r="AQ3" s="19">
        <f t="shared" si="6"/>
        <v>0.23689024922740787</v>
      </c>
      <c r="AR3" s="20">
        <f t="shared" si="6"/>
        <v>0.21296034571196473</v>
      </c>
      <c r="AS3" s="21">
        <f t="shared" si="6"/>
        <v>893937.69854473404</v>
      </c>
      <c r="AT3" s="20">
        <f t="shared" si="6"/>
        <v>248.31602737353731</v>
      </c>
      <c r="AU3" s="20">
        <f t="shared" si="6"/>
        <v>1092.3935977915048</v>
      </c>
      <c r="AV3" s="22">
        <f>_xlfn.STDEV.P(AV14:AV33)</f>
        <v>45.339361234543986</v>
      </c>
      <c r="AW3" s="36">
        <f t="shared" si="6"/>
        <v>9.390265434980499</v>
      </c>
      <c r="AX3" s="104">
        <f t="shared" si="6"/>
        <v>18001.025285362583</v>
      </c>
      <c r="AY3" s="24">
        <f t="shared" si="6"/>
        <v>162743.33633834336</v>
      </c>
      <c r="AZ3" s="37">
        <f t="shared" si="6"/>
        <v>321.77454775701108</v>
      </c>
      <c r="BA3" s="37">
        <f t="shared" ref="BA3" si="8">_xlfn.STDEV.P(BA13:BA33)</f>
        <v>21.01538343713154</v>
      </c>
      <c r="BB3" s="26" t="s">
        <v>52</v>
      </c>
      <c r="BC3" s="27"/>
    </row>
    <row r="4" spans="1:57" s="28" customFormat="1" x14ac:dyDescent="0.35">
      <c r="A4" s="38" t="s">
        <v>53</v>
      </c>
      <c r="B4" s="39" t="s">
        <v>48</v>
      </c>
      <c r="C4" s="39" t="s">
        <v>48</v>
      </c>
      <c r="D4" s="40">
        <f>AVERAGE(D34:D194)</f>
        <v>190.66459627329192</v>
      </c>
      <c r="E4" s="40">
        <f>AVERAGE(E34:E194)</f>
        <v>4575.9503105590065</v>
      </c>
      <c r="F4" s="40">
        <f t="shared" ref="F4:AB4" si="9">AVERAGE(F34:F194)</f>
        <v>101.80745341614907</v>
      </c>
      <c r="G4" s="40">
        <f t="shared" si="9"/>
        <v>2443.3788819875776</v>
      </c>
      <c r="H4" s="41">
        <f t="shared" si="9"/>
        <v>221.50205829813646</v>
      </c>
      <c r="I4" s="42">
        <f t="shared" si="9"/>
        <v>9.3878566476090501</v>
      </c>
      <c r="J4" s="43">
        <f t="shared" si="9"/>
        <v>12.588113771111585</v>
      </c>
      <c r="K4" s="44">
        <f t="shared" si="9"/>
        <v>5063.0124223602488</v>
      </c>
      <c r="L4" s="42">
        <f t="shared" si="9"/>
        <v>2.2111801242236027</v>
      </c>
      <c r="M4" s="40">
        <f t="shared" si="9"/>
        <v>6.965835838509312</v>
      </c>
      <c r="N4" s="40">
        <f t="shared" si="9"/>
        <v>3.1366459627329193</v>
      </c>
      <c r="O4" s="40">
        <f t="shared" si="9"/>
        <v>3.4660591801242235</v>
      </c>
      <c r="P4" s="40">
        <f t="shared" si="9"/>
        <v>0.31067083238542298</v>
      </c>
      <c r="Q4" s="43">
        <f t="shared" si="9"/>
        <v>0.54403917560105852</v>
      </c>
      <c r="R4" s="45">
        <f t="shared" si="9"/>
        <v>52017.329113924054</v>
      </c>
      <c r="S4" s="40">
        <f t="shared" si="9"/>
        <v>24894.316455696204</v>
      </c>
      <c r="T4" s="40">
        <f t="shared" si="9"/>
        <v>26557.329192546586</v>
      </c>
      <c r="U4" s="40">
        <f t="shared" si="9"/>
        <v>12707.521739130434</v>
      </c>
      <c r="V4" s="40">
        <f t="shared" si="9"/>
        <v>32.051991925465849</v>
      </c>
      <c r="W4" s="40">
        <f t="shared" si="9"/>
        <v>7.7297216770186346</v>
      </c>
      <c r="X4" s="40">
        <f t="shared" si="9"/>
        <v>2.8919710559006204</v>
      </c>
      <c r="Y4" s="40">
        <f t="shared" si="9"/>
        <v>1.9988962111801247</v>
      </c>
      <c r="Z4" s="40">
        <f t="shared" si="9"/>
        <v>1.2508931677018635</v>
      </c>
      <c r="AA4" s="41">
        <f t="shared" si="9"/>
        <v>0.75019608695652162</v>
      </c>
      <c r="AB4" s="46">
        <f t="shared" si="9"/>
        <v>46.673670124223591</v>
      </c>
      <c r="AC4" s="47" t="s">
        <v>49</v>
      </c>
      <c r="AD4" s="138">
        <f t="shared" ref="AD4:AG4" si="10">AVERAGE(AD67:AD194)</f>
        <v>0.72390281249999977</v>
      </c>
      <c r="AE4" s="139">
        <f t="shared" si="10"/>
        <v>0.33249688281250001</v>
      </c>
      <c r="AF4" s="140">
        <f t="shared" si="10"/>
        <v>4.8826670312500001E-2</v>
      </c>
      <c r="AG4" s="141">
        <f t="shared" si="10"/>
        <v>0.1890289453125002</v>
      </c>
      <c r="AH4" s="142">
        <f>AVERAGE(AH34:AH194)</f>
        <v>938481.44745404134</v>
      </c>
      <c r="AI4" s="143">
        <f t="shared" ref="AI4:AZ4" si="11">AVERAGE(AI34:AI194)</f>
        <v>0.17309077044945403</v>
      </c>
      <c r="AJ4" s="48">
        <f t="shared" si="11"/>
        <v>1.0030917385093171E-3</v>
      </c>
      <c r="AK4" s="48">
        <f t="shared" si="11"/>
        <v>3.4660591801242223E-2</v>
      </c>
      <c r="AL4" s="48">
        <f t="shared" si="11"/>
        <v>0</v>
      </c>
      <c r="AM4" s="142">
        <f t="shared" ref="AM4" si="12">AVERAGE(AM34:AM194)</f>
        <v>0.41940101385462736</v>
      </c>
      <c r="AN4" s="110">
        <f t="shared" si="11"/>
        <v>109090.16770186335</v>
      </c>
      <c r="AO4" s="49">
        <f t="shared" si="11"/>
        <v>15541.813664596273</v>
      </c>
      <c r="AP4" s="50">
        <f t="shared" si="11"/>
        <v>4.3171704623878551</v>
      </c>
      <c r="AQ4" s="51">
        <f t="shared" si="11"/>
        <v>0.55235119047619075</v>
      </c>
      <c r="AR4" s="52">
        <f t="shared" si="11"/>
        <v>1.5217343726708066</v>
      </c>
      <c r="AS4" s="53">
        <f t="shared" si="11"/>
        <v>797409.48447204963</v>
      </c>
      <c r="AT4" s="52">
        <f t="shared" si="11"/>
        <v>221.50263457556915</v>
      </c>
      <c r="AU4" s="52">
        <f t="shared" si="11"/>
        <v>1382.9427838509312</v>
      </c>
      <c r="AV4" s="54">
        <f t="shared" si="11"/>
        <v>57.622615993788834</v>
      </c>
      <c r="AW4" s="55">
        <f t="shared" si="11"/>
        <v>42.07391807453417</v>
      </c>
      <c r="AX4" s="105">
        <f t="shared" si="11"/>
        <v>4695.1987577639748</v>
      </c>
      <c r="AY4" s="56">
        <f t="shared" si="11"/>
        <v>104394.96894409938</v>
      </c>
      <c r="AZ4" s="57">
        <f t="shared" si="11"/>
        <v>295.56607568541716</v>
      </c>
      <c r="BA4" s="57">
        <f t="shared" ref="BA4" si="13">AVERAGE(BA34:BA194)</f>
        <v>20.740668803792083</v>
      </c>
      <c r="BB4" s="58" t="s">
        <v>54</v>
      </c>
      <c r="BC4" s="59"/>
    </row>
    <row r="5" spans="1:57" s="28" customFormat="1" ht="15" thickBot="1" x14ac:dyDescent="0.4">
      <c r="A5" s="38" t="s">
        <v>55</v>
      </c>
      <c r="B5" s="39" t="s">
        <v>48</v>
      </c>
      <c r="C5" s="39" t="s">
        <v>48</v>
      </c>
      <c r="D5" s="40">
        <f>_xlfn.STDEV.P(D34:D194)</f>
        <v>460.26748831116191</v>
      </c>
      <c r="E5" s="40">
        <f>_xlfn.STDEV.P(E34:E194)</f>
        <v>11046.419719467885</v>
      </c>
      <c r="F5" s="40">
        <f t="shared" ref="F5:AB5" si="14">_xlfn.STDEV.P(F34:F194)</f>
        <v>262.35620173803653</v>
      </c>
      <c r="G5" s="40">
        <f t="shared" si="14"/>
        <v>6296.5488417128772</v>
      </c>
      <c r="H5" s="41">
        <f t="shared" si="14"/>
        <v>469.20417250211472</v>
      </c>
      <c r="I5" s="60">
        <f t="shared" si="14"/>
        <v>9.9017262834522359</v>
      </c>
      <c r="J5" s="61">
        <f t="shared" si="14"/>
        <v>8.9394059413408886</v>
      </c>
      <c r="K5" s="44">
        <f t="shared" si="14"/>
        <v>13489.51947815038</v>
      </c>
      <c r="L5" s="60">
        <f t="shared" si="14"/>
        <v>4.0099409668494346</v>
      </c>
      <c r="M5" s="62">
        <f t="shared" si="14"/>
        <v>14.807421661599104</v>
      </c>
      <c r="N5" s="62">
        <f t="shared" si="14"/>
        <v>6.0056876710837974</v>
      </c>
      <c r="O5" s="62">
        <f t="shared" si="14"/>
        <v>6.2170742588237911</v>
      </c>
      <c r="P5" s="62">
        <f t="shared" si="14"/>
        <v>0.79041518388014276</v>
      </c>
      <c r="Q5" s="61">
        <f t="shared" si="14"/>
        <v>1.1850520793886046</v>
      </c>
      <c r="R5" s="45">
        <f t="shared" si="14"/>
        <v>8275.0756388321242</v>
      </c>
      <c r="S5" s="40">
        <f t="shared" si="14"/>
        <v>906.78527379263539</v>
      </c>
      <c r="T5" s="40">
        <f t="shared" si="14"/>
        <v>27059.472068130191</v>
      </c>
      <c r="U5" s="40">
        <f t="shared" si="14"/>
        <v>12997.948719236912</v>
      </c>
      <c r="V5" s="40">
        <f t="shared" si="14"/>
        <v>38.604292664745692</v>
      </c>
      <c r="W5" s="40">
        <f t="shared" si="14"/>
        <v>12.162059429623532</v>
      </c>
      <c r="X5" s="40">
        <f t="shared" si="14"/>
        <v>5.8295188126859268</v>
      </c>
      <c r="Y5" s="40">
        <f t="shared" si="14"/>
        <v>4.5321865366009062</v>
      </c>
      <c r="Z5" s="40">
        <f t="shared" si="14"/>
        <v>3.1681450207089261</v>
      </c>
      <c r="AA5" s="41">
        <f t="shared" si="14"/>
        <v>2.1211479437938991</v>
      </c>
      <c r="AB5" s="63">
        <f t="shared" si="14"/>
        <v>48.178227052163315</v>
      </c>
      <c r="AC5" s="47" t="s">
        <v>49</v>
      </c>
      <c r="AD5" s="144">
        <f t="shared" ref="AD5:AG5" si="15">_xlfn.STDEV.P(AD67:AD194)</f>
        <v>1.1502410173564837</v>
      </c>
      <c r="AE5" s="145">
        <f t="shared" si="15"/>
        <v>0.49248578714825969</v>
      </c>
      <c r="AF5" s="146">
        <f t="shared" si="15"/>
        <v>0.12133107989463081</v>
      </c>
      <c r="AG5" s="147">
        <f t="shared" si="15"/>
        <v>0.50604045647836549</v>
      </c>
      <c r="AH5" s="148">
        <f>_xlfn.STDEV.P(AH34:AH194)</f>
        <v>7529804.0789877661</v>
      </c>
      <c r="AI5" s="149">
        <f t="shared" ref="AI5:AZ5" si="16">_xlfn.STDEV.P(AI34:AI194)</f>
        <v>0.36847921792499455</v>
      </c>
      <c r="AJ5" s="113">
        <f t="shared" si="16"/>
        <v>2.3427991842161042E-3</v>
      </c>
      <c r="AK5" s="113">
        <f t="shared" si="16"/>
        <v>6.2170742588237911E-2</v>
      </c>
      <c r="AL5" s="113">
        <f t="shared" si="16"/>
        <v>0</v>
      </c>
      <c r="AM5" s="163">
        <f t="shared" ref="AM5" si="17">_xlfn.STDEV.P(AM34:AM194)</f>
        <v>0.90480630178814869</v>
      </c>
      <c r="AN5" s="111">
        <f t="shared" si="16"/>
        <v>238265.55256490357</v>
      </c>
      <c r="AO5" s="64">
        <f t="shared" si="16"/>
        <v>8133.0071235743681</v>
      </c>
      <c r="AP5" s="50">
        <f t="shared" si="16"/>
        <v>2.2591686454373225</v>
      </c>
      <c r="AQ5" s="51">
        <f t="shared" si="16"/>
        <v>0.20131442426817456</v>
      </c>
      <c r="AR5" s="52">
        <f t="shared" si="16"/>
        <v>1.4915386868414944</v>
      </c>
      <c r="AS5" s="53">
        <f t="shared" si="16"/>
        <v>1689130.3855739257</v>
      </c>
      <c r="AT5" s="52">
        <f t="shared" si="16"/>
        <v>469.20288488164607</v>
      </c>
      <c r="AU5" s="52">
        <f t="shared" si="16"/>
        <v>1802.6490930867083</v>
      </c>
      <c r="AV5" s="54">
        <f t="shared" si="16"/>
        <v>75.110378878612835</v>
      </c>
      <c r="AW5" s="65">
        <f t="shared" si="16"/>
        <v>74.833760429912232</v>
      </c>
      <c r="AX5" s="106">
        <f t="shared" si="16"/>
        <v>10641.334938100727</v>
      </c>
      <c r="AY5" s="56">
        <f t="shared" si="16"/>
        <v>233952.62660041897</v>
      </c>
      <c r="AZ5" s="66">
        <f t="shared" si="16"/>
        <v>396.27867487169652</v>
      </c>
      <c r="BA5" s="66">
        <f t="shared" ref="BA5" si="18">_xlfn.STDEV.P(BA34:BA194)</f>
        <v>38.327050475250303</v>
      </c>
      <c r="BB5" s="58" t="s">
        <v>56</v>
      </c>
      <c r="BC5" s="59"/>
    </row>
    <row r="6" spans="1:57" s="28" customFormat="1" ht="15" thickTop="1" x14ac:dyDescent="0.35">
      <c r="A6" s="67" t="s">
        <v>57</v>
      </c>
      <c r="B6" s="68" t="s">
        <v>48</v>
      </c>
      <c r="C6" s="68" t="s">
        <v>48</v>
      </c>
      <c r="D6" s="69">
        <f>AVERAGE(D13:D194)</f>
        <v>188.89560439560441</v>
      </c>
      <c r="E6" s="69">
        <f>AVERAGE(E13:E194)</f>
        <v>4533.4945054945056</v>
      </c>
      <c r="F6" s="69">
        <f t="shared" ref="F6:AB6" si="19">AVERAGE(F13:F194)</f>
        <v>102.58241758241758</v>
      </c>
      <c r="G6" s="69">
        <f t="shared" si="19"/>
        <v>2461.9780219780218</v>
      </c>
      <c r="H6" s="69">
        <f t="shared" si="19"/>
        <v>230.42444992307679</v>
      </c>
      <c r="I6" s="70">
        <f t="shared" si="19"/>
        <v>9.4417464232880555</v>
      </c>
      <c r="J6" s="70">
        <f t="shared" si="19"/>
        <v>12.735156952502308</v>
      </c>
      <c r="K6" s="69">
        <f t="shared" si="19"/>
        <v>5030.8901098901097</v>
      </c>
      <c r="L6" s="70">
        <f t="shared" si="19"/>
        <v>2.4560439560439562</v>
      </c>
      <c r="M6" s="70">
        <f t="shared" si="19"/>
        <v>8.6168003296703297</v>
      </c>
      <c r="N6" s="70">
        <f t="shared" si="19"/>
        <v>3.7692307692307692</v>
      </c>
      <c r="O6" s="70">
        <f t="shared" si="19"/>
        <v>3.9372255384615404</v>
      </c>
      <c r="P6" s="70">
        <f t="shared" si="19"/>
        <v>0.36676208606873761</v>
      </c>
      <c r="Q6" s="70">
        <f t="shared" si="19"/>
        <v>0.61062688183527747</v>
      </c>
      <c r="R6" s="69">
        <f t="shared" si="19"/>
        <v>52405.95</v>
      </c>
      <c r="S6" s="69">
        <f t="shared" si="19"/>
        <v>24911.45</v>
      </c>
      <c r="T6" s="69">
        <f t="shared" si="19"/>
        <v>29710.879120879123</v>
      </c>
      <c r="U6" s="69">
        <f t="shared" si="19"/>
        <v>14125.967032967033</v>
      </c>
      <c r="V6" s="69">
        <f t="shared" si="19"/>
        <v>33.981721978021973</v>
      </c>
      <c r="W6" s="69">
        <f t="shared" si="19"/>
        <v>9.4543542857142899</v>
      </c>
      <c r="X6" s="69">
        <f t="shared" si="19"/>
        <v>4.4021724175824168</v>
      </c>
      <c r="Y6" s="69">
        <f t="shared" si="19"/>
        <v>2.5939509340659335</v>
      </c>
      <c r="Z6" s="69">
        <f t="shared" si="19"/>
        <v>1.4444586813186819</v>
      </c>
      <c r="AA6" s="69">
        <f t="shared" si="19"/>
        <v>0.83118065934065932</v>
      </c>
      <c r="AB6" s="70">
        <f t="shared" si="19"/>
        <v>52.707838956043936</v>
      </c>
      <c r="AC6" s="71" t="s">
        <v>49</v>
      </c>
      <c r="AD6" s="72">
        <f t="shared" ref="AD6:AG6" si="20">AVERAGE(AD14:AD194)</f>
        <v>1.1719491491712708</v>
      </c>
      <c r="AE6" s="72">
        <f t="shared" si="20"/>
        <v>0.45183233701657455</v>
      </c>
      <c r="AF6" s="72">
        <f t="shared" si="20"/>
        <v>6.1159938839778986E-2</v>
      </c>
      <c r="AG6" s="72">
        <f t="shared" si="20"/>
        <v>0.53835753591160174</v>
      </c>
      <c r="AH6" s="150">
        <f>AVERAGE(AH13:AH194)</f>
        <v>830211.53786220145</v>
      </c>
      <c r="AI6" s="151">
        <f t="shared" ref="AI6:AZ6" si="21">AVERAGE(AI13:AI194)</f>
        <v>0.15636927298001152</v>
      </c>
      <c r="AJ6" s="72">
        <f t="shared" si="21"/>
        <v>1.0660027192307695E-3</v>
      </c>
      <c r="AK6" s="72">
        <f t="shared" si="21"/>
        <v>3.9372255384615369E-2</v>
      </c>
      <c r="AL6" s="72">
        <f t="shared" si="21"/>
        <v>6.8030142857142845E-2</v>
      </c>
      <c r="AM6" s="72">
        <f t="shared" ref="AM6" si="22">AVERAGE(AM13:AM194)</f>
        <v>0.38256791645306443</v>
      </c>
      <c r="AN6" s="70">
        <f t="shared" si="21"/>
        <v>113958.95054945054</v>
      </c>
      <c r="AO6" s="70">
        <f t="shared" si="21"/>
        <v>16131.098901098901</v>
      </c>
      <c r="AP6" s="73">
        <f t="shared" si="21"/>
        <v>4.4808608058608073</v>
      </c>
      <c r="AQ6" s="74">
        <f t="shared" si="21"/>
        <v>0.56058760683760722</v>
      </c>
      <c r="AR6" s="73">
        <f t="shared" si="21"/>
        <v>1.4670279890109885</v>
      </c>
      <c r="AS6" s="75">
        <f t="shared" si="21"/>
        <v>829529.71978021984</v>
      </c>
      <c r="AT6" s="73">
        <f t="shared" si="21"/>
        <v>230.42492216117211</v>
      </c>
      <c r="AU6" s="73">
        <f t="shared" si="21"/>
        <v>1408.433138461538</v>
      </c>
      <c r="AV6" s="73">
        <f>AVERAGE(AV14:AV194)</f>
        <v>58.375948710865565</v>
      </c>
      <c r="AW6" s="76">
        <f t="shared" si="21"/>
        <v>38.412073186813195</v>
      </c>
      <c r="AX6" s="107">
        <f t="shared" si="21"/>
        <v>5823.5329670329675</v>
      </c>
      <c r="AY6" s="73">
        <f t="shared" si="21"/>
        <v>108135.41758241758</v>
      </c>
      <c r="AZ6" s="76">
        <f t="shared" si="21"/>
        <v>334.56110638113631</v>
      </c>
      <c r="BA6" s="76">
        <f t="shared" ref="BA6" si="23">AVERAGE(BA13:BA194)</f>
        <v>19.072992744782582</v>
      </c>
      <c r="BB6" s="77" t="s">
        <v>58</v>
      </c>
      <c r="BC6" s="77"/>
    </row>
    <row r="7" spans="1:57" s="28" customFormat="1" x14ac:dyDescent="0.35">
      <c r="A7" s="67" t="s">
        <v>59</v>
      </c>
      <c r="B7" s="68" t="s">
        <v>48</v>
      </c>
      <c r="C7" s="68" t="s">
        <v>48</v>
      </c>
      <c r="D7" s="69">
        <f>_xlfn.STDEV.P(D13:D194)</f>
        <v>436.94346087641208</v>
      </c>
      <c r="E7" s="69">
        <f>_xlfn.STDEV.P(E13:E194)</f>
        <v>10486.64306103389</v>
      </c>
      <c r="F7" s="69">
        <f t="shared" ref="F7:AB7" si="24">_xlfn.STDEV.P(F13:F194)</f>
        <v>249.37564083187664</v>
      </c>
      <c r="G7" s="69">
        <f t="shared" si="24"/>
        <v>5985.0153799650398</v>
      </c>
      <c r="H7" s="69">
        <f t="shared" si="24"/>
        <v>449.97266809844109</v>
      </c>
      <c r="I7" s="69">
        <f t="shared" si="24"/>
        <v>9.542617135400846</v>
      </c>
      <c r="J7" s="69">
        <f t="shared" si="24"/>
        <v>8.6670922720949815</v>
      </c>
      <c r="K7" s="69">
        <f t="shared" si="24"/>
        <v>12825.638563843195</v>
      </c>
      <c r="L7" s="69">
        <f t="shared" si="24"/>
        <v>3.8652781993677281</v>
      </c>
      <c r="M7" s="69">
        <f t="shared" si="24"/>
        <v>16.133303819976966</v>
      </c>
      <c r="N7" s="69">
        <f t="shared" si="24"/>
        <v>6.2950825446096301</v>
      </c>
      <c r="O7" s="69">
        <f t="shared" si="24"/>
        <v>6.2863444388945817</v>
      </c>
      <c r="P7" s="69">
        <f t="shared" si="24"/>
        <v>0.81686847334873136</v>
      </c>
      <c r="Q7" s="69">
        <f t="shared" si="24"/>
        <v>1.1983746184191724</v>
      </c>
      <c r="R7" s="69">
        <f t="shared" si="24"/>
        <v>7394.9264869571216</v>
      </c>
      <c r="S7" s="69">
        <f t="shared" si="24"/>
        <v>883.76567454274903</v>
      </c>
      <c r="T7" s="69">
        <f t="shared" si="24"/>
        <v>26906.951209733343</v>
      </c>
      <c r="U7" s="69">
        <f t="shared" si="24"/>
        <v>12843.239082948285</v>
      </c>
      <c r="V7" s="69">
        <f t="shared" si="24"/>
        <v>37.231215542617413</v>
      </c>
      <c r="W7" s="69">
        <f t="shared" si="24"/>
        <v>12.822019675140636</v>
      </c>
      <c r="X7" s="69">
        <f t="shared" si="24"/>
        <v>7.2807188007571435</v>
      </c>
      <c r="Y7" s="69">
        <f t="shared" si="24"/>
        <v>5.1435929326117913</v>
      </c>
      <c r="Z7" s="69">
        <f t="shared" si="24"/>
        <v>3.4265309998822868</v>
      </c>
      <c r="AA7" s="69">
        <f t="shared" si="24"/>
        <v>2.3674619987389858</v>
      </c>
      <c r="AB7" s="69">
        <f t="shared" si="24"/>
        <v>48.313416152118769</v>
      </c>
      <c r="AC7" s="71" t="s">
        <v>49</v>
      </c>
      <c r="AD7" s="78">
        <f t="shared" ref="AD7:AG7" si="25">_xlfn.STDEV.P(AD14:AD194)</f>
        <v>1.3169443972751431</v>
      </c>
      <c r="AE7" s="78">
        <f t="shared" si="25"/>
        <v>0.47529986758770149</v>
      </c>
      <c r="AF7" s="78">
        <f t="shared" si="25"/>
        <v>0.1115013816330139</v>
      </c>
      <c r="AG7" s="78">
        <f t="shared" si="25"/>
        <v>0.85218011006024597</v>
      </c>
      <c r="AH7" s="78">
        <f>_xlfn.STDEV.P(AH13:AH194)</f>
        <v>7088423.6545495065</v>
      </c>
      <c r="AI7" s="78">
        <f t="shared" ref="AI7:AZ7" si="26">_xlfn.STDEV.P(AI13:AI194)</f>
        <v>0.34998289299980007</v>
      </c>
      <c r="AJ7" s="78">
        <f t="shared" si="26"/>
        <v>2.2319281319414797E-3</v>
      </c>
      <c r="AK7" s="78">
        <f t="shared" si="26"/>
        <v>6.2863444388945866E-2</v>
      </c>
      <c r="AL7" s="78">
        <f t="shared" si="26"/>
        <v>0.20070382233122572</v>
      </c>
      <c r="AM7" s="78">
        <f t="shared" ref="AM7" si="27">_xlfn.STDEV.P(AM13:AM194)</f>
        <v>0.85768775901381533</v>
      </c>
      <c r="AN7" s="69">
        <f t="shared" si="26"/>
        <v>231637.80646105885</v>
      </c>
      <c r="AO7" s="69">
        <f t="shared" si="26"/>
        <v>8196.0643182505519</v>
      </c>
      <c r="AP7" s="73">
        <f t="shared" si="26"/>
        <v>2.2766845328473742</v>
      </c>
      <c r="AQ7" s="74">
        <f t="shared" si="26"/>
        <v>0.20699367292017673</v>
      </c>
      <c r="AR7" s="73">
        <f t="shared" si="26"/>
        <v>1.4128590063416748</v>
      </c>
      <c r="AS7" s="75">
        <f t="shared" si="26"/>
        <v>1619897.2129230725</v>
      </c>
      <c r="AT7" s="73">
        <f t="shared" si="26"/>
        <v>449.97144803418684</v>
      </c>
      <c r="AU7" s="73">
        <f t="shared" si="26"/>
        <v>1737.0288082234138</v>
      </c>
      <c r="AV7" s="73">
        <f>_xlfn.STDEV.P(AV14:AV194)</f>
        <v>72.456222474178517</v>
      </c>
      <c r="AW7" s="73">
        <f t="shared" si="26"/>
        <v>71.182193794331269</v>
      </c>
      <c r="AX7" s="75">
        <f t="shared" si="26"/>
        <v>12137.61446258365</v>
      </c>
      <c r="AY7" s="73">
        <f t="shared" si="26"/>
        <v>227115.96231637168</v>
      </c>
      <c r="AZ7" s="73">
        <f t="shared" si="26"/>
        <v>403.14014782834795</v>
      </c>
      <c r="BA7" s="73">
        <f t="shared" ref="BA7" si="28">_xlfn.STDEV.P(BA13:BA194)</f>
        <v>35.548399948222539</v>
      </c>
      <c r="BB7" s="77" t="s">
        <v>60</v>
      </c>
      <c r="BC7" s="77"/>
    </row>
    <row r="8" spans="1:57" s="28" customFormat="1" x14ac:dyDescent="0.35">
      <c r="A8" s="67" t="s">
        <v>61</v>
      </c>
      <c r="B8" s="68" t="s">
        <v>48</v>
      </c>
      <c r="C8" s="68" t="s">
        <v>48</v>
      </c>
      <c r="D8" s="69">
        <f t="shared" ref="D8:AB8" si="29">D6+D7</f>
        <v>625.83906527201646</v>
      </c>
      <c r="E8" s="69">
        <f t="shared" si="29"/>
        <v>15020.137566528396</v>
      </c>
      <c r="F8" s="69">
        <f t="shared" si="29"/>
        <v>351.95805841429421</v>
      </c>
      <c r="G8" s="69">
        <f t="shared" si="29"/>
        <v>8446.9934019430621</v>
      </c>
      <c r="H8" s="69">
        <f t="shared" si="29"/>
        <v>680.39711802151783</v>
      </c>
      <c r="I8" s="69">
        <f t="shared" si="29"/>
        <v>18.984363558688901</v>
      </c>
      <c r="J8" s="69">
        <f t="shared" si="29"/>
        <v>21.402249224597291</v>
      </c>
      <c r="K8" s="69">
        <f t="shared" si="29"/>
        <v>17856.528673733304</v>
      </c>
      <c r="L8" s="69">
        <f t="shared" si="29"/>
        <v>6.3213221554116839</v>
      </c>
      <c r="M8" s="69">
        <f t="shared" si="29"/>
        <v>24.750104149647296</v>
      </c>
      <c r="N8" s="69">
        <f t="shared" si="29"/>
        <v>10.064313313840399</v>
      </c>
      <c r="O8" s="69">
        <f t="shared" si="29"/>
        <v>10.223569977356123</v>
      </c>
      <c r="P8" s="69">
        <f t="shared" si="29"/>
        <v>1.183630559417469</v>
      </c>
      <c r="Q8" s="69">
        <f t="shared" si="29"/>
        <v>1.8090015002544497</v>
      </c>
      <c r="R8" s="69">
        <f t="shared" si="29"/>
        <v>59800.876486957117</v>
      </c>
      <c r="S8" s="69">
        <f t="shared" si="29"/>
        <v>25795.215674542749</v>
      </c>
      <c r="T8" s="69">
        <f t="shared" si="29"/>
        <v>56617.830330612465</v>
      </c>
      <c r="U8" s="69">
        <f t="shared" si="29"/>
        <v>26969.206115915316</v>
      </c>
      <c r="V8" s="69">
        <f t="shared" si="29"/>
        <v>71.212937520639386</v>
      </c>
      <c r="W8" s="69">
        <f t="shared" si="29"/>
        <v>22.276373960854926</v>
      </c>
      <c r="X8" s="69">
        <f t="shared" si="29"/>
        <v>11.682891218339559</v>
      </c>
      <c r="Y8" s="69">
        <f t="shared" si="29"/>
        <v>7.7375438666777248</v>
      </c>
      <c r="Z8" s="69">
        <f t="shared" si="29"/>
        <v>4.8709896812009692</v>
      </c>
      <c r="AA8" s="69">
        <f t="shared" si="29"/>
        <v>3.198642658079645</v>
      </c>
      <c r="AB8" s="69">
        <f t="shared" si="29"/>
        <v>101.02125510816271</v>
      </c>
      <c r="AC8" s="71" t="s">
        <v>49</v>
      </c>
      <c r="AD8" s="78">
        <f t="shared" ref="AD8:AZ8" si="30">AD6+AD7</f>
        <v>2.4888935464464139</v>
      </c>
      <c r="AE8" s="78">
        <f t="shared" si="30"/>
        <v>0.92713220460427603</v>
      </c>
      <c r="AF8" s="78">
        <f t="shared" si="30"/>
        <v>0.1726613204727929</v>
      </c>
      <c r="AG8" s="78">
        <f t="shared" si="30"/>
        <v>1.3905376459718477</v>
      </c>
      <c r="AH8" s="78">
        <f t="shared" si="30"/>
        <v>7918635.1924117077</v>
      </c>
      <c r="AI8" s="78">
        <f t="shared" si="30"/>
        <v>0.50635216597981159</v>
      </c>
      <c r="AJ8" s="78">
        <f t="shared" si="30"/>
        <v>3.2979308511722491E-3</v>
      </c>
      <c r="AK8" s="78">
        <f t="shared" si="30"/>
        <v>0.10223569977356123</v>
      </c>
      <c r="AL8" s="78">
        <f t="shared" si="30"/>
        <v>0.26873396518836856</v>
      </c>
      <c r="AM8" s="78">
        <f t="shared" ref="AM8" si="31">AM6+AM7</f>
        <v>1.2402556754668796</v>
      </c>
      <c r="AN8" s="69">
        <f t="shared" si="30"/>
        <v>345596.75701050938</v>
      </c>
      <c r="AO8" s="69">
        <f t="shared" si="30"/>
        <v>24327.163219349452</v>
      </c>
      <c r="AP8" s="73">
        <f t="shared" si="30"/>
        <v>6.7575453387081819</v>
      </c>
      <c r="AQ8" s="74">
        <f t="shared" si="30"/>
        <v>0.7675812797577839</v>
      </c>
      <c r="AR8" s="73">
        <f t="shared" si="30"/>
        <v>2.8798869953526633</v>
      </c>
      <c r="AS8" s="75">
        <f t="shared" si="30"/>
        <v>2449426.9327032925</v>
      </c>
      <c r="AT8" s="73">
        <f t="shared" si="30"/>
        <v>680.39637019535894</v>
      </c>
      <c r="AU8" s="73">
        <f t="shared" si="30"/>
        <v>3145.4619466849517</v>
      </c>
      <c r="AV8" s="73">
        <f t="shared" si="30"/>
        <v>130.83217118504407</v>
      </c>
      <c r="AW8" s="73">
        <f t="shared" si="30"/>
        <v>109.59426698114447</v>
      </c>
      <c r="AX8" s="75">
        <f t="shared" si="30"/>
        <v>17961.147429616616</v>
      </c>
      <c r="AY8" s="73">
        <f t="shared" si="30"/>
        <v>335251.37989878922</v>
      </c>
      <c r="AZ8" s="73">
        <f t="shared" si="30"/>
        <v>737.7012542094842</v>
      </c>
      <c r="BA8" s="73">
        <f t="shared" ref="BA8" si="32">BA6+BA7</f>
        <v>54.62139269300512</v>
      </c>
      <c r="BB8" s="77" t="s">
        <v>62</v>
      </c>
      <c r="BC8" s="77"/>
    </row>
    <row r="9" spans="1:57" s="85" customFormat="1" x14ac:dyDescent="0.35">
      <c r="A9" s="79" t="s">
        <v>63</v>
      </c>
      <c r="B9" s="80">
        <f>MIN(B13:B194)</f>
        <v>20000101231219</v>
      </c>
      <c r="C9" s="80">
        <f>MIN(C13:C194)</f>
        <v>20070424010412</v>
      </c>
      <c r="D9" s="81">
        <f>MIN(D13:D194)</f>
        <v>1</v>
      </c>
      <c r="E9" s="81">
        <f>MIN(E13:E194)</f>
        <v>24</v>
      </c>
      <c r="F9" s="81">
        <f t="shared" ref="F9:AB9" si="33">MIN(F13:F194)</f>
        <v>1</v>
      </c>
      <c r="G9" s="81">
        <f t="shared" si="33"/>
        <v>24</v>
      </c>
      <c r="H9" s="81">
        <f t="shared" si="33"/>
        <v>0.11666700000000001</v>
      </c>
      <c r="I9" s="81">
        <f t="shared" si="33"/>
        <v>0.10178670120898101</v>
      </c>
      <c r="J9" s="81">
        <f t="shared" si="33"/>
        <v>0.4861125</v>
      </c>
      <c r="K9" s="81">
        <f t="shared" si="33"/>
        <v>3</v>
      </c>
      <c r="L9" s="81">
        <f t="shared" si="33"/>
        <v>0</v>
      </c>
      <c r="M9" s="81">
        <f t="shared" si="33"/>
        <v>0</v>
      </c>
      <c r="N9" s="81">
        <f t="shared" si="33"/>
        <v>0</v>
      </c>
      <c r="O9" s="81">
        <f t="shared" si="33"/>
        <v>0</v>
      </c>
      <c r="P9" s="81">
        <f t="shared" si="33"/>
        <v>0</v>
      </c>
      <c r="Q9" s="81">
        <f t="shared" si="33"/>
        <v>0</v>
      </c>
      <c r="R9" s="81">
        <f t="shared" si="33"/>
        <v>10522</v>
      </c>
      <c r="S9" s="81">
        <f t="shared" si="33"/>
        <v>22867</v>
      </c>
      <c r="T9" s="81">
        <f t="shared" si="33"/>
        <v>0</v>
      </c>
      <c r="U9" s="81">
        <f t="shared" si="33"/>
        <v>0</v>
      </c>
      <c r="V9" s="81">
        <f t="shared" si="33"/>
        <v>0</v>
      </c>
      <c r="W9" s="81">
        <f t="shared" si="33"/>
        <v>0</v>
      </c>
      <c r="X9" s="81">
        <f t="shared" si="33"/>
        <v>0</v>
      </c>
      <c r="Y9" s="81">
        <f t="shared" si="33"/>
        <v>0</v>
      </c>
      <c r="Z9" s="81">
        <f t="shared" si="33"/>
        <v>0</v>
      </c>
      <c r="AA9" s="81">
        <f t="shared" si="33"/>
        <v>0</v>
      </c>
      <c r="AB9" s="81">
        <f t="shared" si="33"/>
        <v>0</v>
      </c>
      <c r="AC9" s="82" t="s">
        <v>49</v>
      </c>
      <c r="AD9" s="83">
        <f t="shared" ref="AD9:AG9" si="34">MIN(AD14:AD194)</f>
        <v>0</v>
      </c>
      <c r="AE9" s="83">
        <f t="shared" si="34"/>
        <v>0</v>
      </c>
      <c r="AF9" s="83">
        <f t="shared" si="34"/>
        <v>0</v>
      </c>
      <c r="AG9" s="83">
        <f t="shared" si="34"/>
        <v>0</v>
      </c>
      <c r="AH9" s="83">
        <f>MIN(AH13:AH194)</f>
        <v>0</v>
      </c>
      <c r="AI9" s="83">
        <f t="shared" ref="AI9:AZ9" si="35">MIN(AI13:AI194)</f>
        <v>0</v>
      </c>
      <c r="AJ9" s="83">
        <f t="shared" si="35"/>
        <v>0</v>
      </c>
      <c r="AK9" s="83">
        <f t="shared" si="35"/>
        <v>0</v>
      </c>
      <c r="AL9" s="83">
        <f t="shared" si="35"/>
        <v>0</v>
      </c>
      <c r="AM9" s="83">
        <f t="shared" ref="AM9" si="36">MIN(AM13:AM194)</f>
        <v>6.6081453187500001E-4</v>
      </c>
      <c r="AN9" s="81">
        <f t="shared" si="35"/>
        <v>17</v>
      </c>
      <c r="AO9" s="81">
        <f t="shared" si="35"/>
        <v>20</v>
      </c>
      <c r="AP9" s="73">
        <f t="shared" si="35"/>
        <v>5.5555555555555558E-3</v>
      </c>
      <c r="AQ9" s="74">
        <f t="shared" si="35"/>
        <v>7.0266203703703692E-2</v>
      </c>
      <c r="AR9" s="73">
        <f t="shared" si="35"/>
        <v>0.99999300000000002</v>
      </c>
      <c r="AS9" s="75">
        <f t="shared" si="35"/>
        <v>420</v>
      </c>
      <c r="AT9" s="73">
        <f t="shared" si="35"/>
        <v>0.11666666666666667</v>
      </c>
      <c r="AU9" s="73">
        <f t="shared" si="35"/>
        <v>8.5</v>
      </c>
      <c r="AV9" s="73">
        <f>MIN(AV14:AV194)</f>
        <v>0.35416666666666669</v>
      </c>
      <c r="AW9" s="73">
        <f t="shared" si="35"/>
        <v>1.3624099999999999</v>
      </c>
      <c r="AX9" s="75">
        <f t="shared" si="35"/>
        <v>0</v>
      </c>
      <c r="AY9" s="73">
        <f t="shared" si="35"/>
        <v>17</v>
      </c>
      <c r="AZ9" s="73">
        <f t="shared" si="35"/>
        <v>0</v>
      </c>
      <c r="BA9" s="73">
        <f t="shared" ref="BA9" si="37">MIN(BA13:BA194)</f>
        <v>1.7003500291205593</v>
      </c>
      <c r="BB9" s="84" t="s">
        <v>64</v>
      </c>
      <c r="BC9" s="84"/>
    </row>
    <row r="10" spans="1:57" s="95" customFormat="1" x14ac:dyDescent="0.35">
      <c r="A10" s="86" t="s">
        <v>65</v>
      </c>
      <c r="B10" s="87">
        <f>MAX(B13:B194)</f>
        <v>20120329005830</v>
      </c>
      <c r="C10" s="87">
        <f>MAX(C13:C194)</f>
        <v>20120727080700</v>
      </c>
      <c r="D10" s="88">
        <f>MAX(D13:D194)</f>
        <v>4592</v>
      </c>
      <c r="E10" s="88">
        <f>MAX(E13:E194)</f>
        <v>110208</v>
      </c>
      <c r="F10" s="88">
        <f t="shared" ref="F10:AB10" si="38">MAX(F13:F194)</f>
        <v>2153</v>
      </c>
      <c r="G10" s="88">
        <f t="shared" si="38"/>
        <v>51672</v>
      </c>
      <c r="H10" s="88">
        <f t="shared" si="38"/>
        <v>3686.91</v>
      </c>
      <c r="I10" s="88">
        <f t="shared" si="38"/>
        <v>60.251249999999999</v>
      </c>
      <c r="J10" s="88">
        <f t="shared" si="38"/>
        <v>60.251249999999999</v>
      </c>
      <c r="K10" s="88">
        <f t="shared" si="38"/>
        <v>126342</v>
      </c>
      <c r="L10" s="88">
        <f t="shared" si="38"/>
        <v>22</v>
      </c>
      <c r="M10" s="88">
        <f t="shared" si="38"/>
        <v>92.756799999999998</v>
      </c>
      <c r="N10" s="88">
        <f t="shared" si="38"/>
        <v>36</v>
      </c>
      <c r="O10" s="88">
        <f t="shared" si="38"/>
        <v>42.055300000000003</v>
      </c>
      <c r="P10" s="88">
        <f t="shared" si="38"/>
        <v>8.3101666666666674</v>
      </c>
      <c r="Q10" s="88">
        <f t="shared" si="38"/>
        <v>8.3101666666666674</v>
      </c>
      <c r="R10" s="157">
        <f t="shared" si="38"/>
        <v>54895</v>
      </c>
      <c r="S10" s="157">
        <f t="shared" si="38"/>
        <v>30312</v>
      </c>
      <c r="T10" s="88">
        <f t="shared" si="38"/>
        <v>55576</v>
      </c>
      <c r="U10" s="88">
        <f t="shared" si="38"/>
        <v>32534</v>
      </c>
      <c r="V10" s="88">
        <f t="shared" si="38"/>
        <v>100</v>
      </c>
      <c r="W10" s="88">
        <f t="shared" si="38"/>
        <v>49.659599999999998</v>
      </c>
      <c r="X10" s="88">
        <f t="shared" si="38"/>
        <v>27.844200000000001</v>
      </c>
      <c r="Y10" s="88">
        <f t="shared" si="38"/>
        <v>22.934899999999999</v>
      </c>
      <c r="Z10" s="88">
        <f t="shared" si="38"/>
        <v>17.1952</v>
      </c>
      <c r="AA10" s="88">
        <f t="shared" si="38"/>
        <v>14.375500000000001</v>
      </c>
      <c r="AB10" s="88">
        <f t="shared" si="38"/>
        <v>100.00081</v>
      </c>
      <c r="AC10" s="89" t="s">
        <v>49</v>
      </c>
      <c r="AD10" s="90">
        <f t="shared" ref="AD10:AG10" si="39">MAX(AD14:AD194)</f>
        <v>5.6291700000000002</v>
      </c>
      <c r="AE10" s="90">
        <f t="shared" si="39"/>
        <v>2</v>
      </c>
      <c r="AF10" s="90">
        <f t="shared" si="39"/>
        <v>1</v>
      </c>
      <c r="AG10" s="90">
        <f t="shared" si="39"/>
        <v>4.8391400000000004</v>
      </c>
      <c r="AH10" s="90">
        <f>MAX(AH13:AH194)</f>
        <v>92237500</v>
      </c>
      <c r="AI10" s="90">
        <f t="shared" ref="AI10:AZ10" si="40">MAX(AI13:AI194)</f>
        <v>1</v>
      </c>
      <c r="AJ10" s="90">
        <f t="shared" si="40"/>
        <v>2.2222200000000001E-2</v>
      </c>
      <c r="AK10" s="90">
        <f t="shared" si="40"/>
        <v>0.42055300000000001</v>
      </c>
      <c r="AL10" s="90">
        <f t="shared" si="40"/>
        <v>1.11337</v>
      </c>
      <c r="AM10" s="90">
        <f t="shared" ref="AM10" si="41">MAX(AM13:AM194)</f>
        <v>6.8269299999999999</v>
      </c>
      <c r="AN10" s="88">
        <f t="shared" si="40"/>
        <v>1992151</v>
      </c>
      <c r="AO10" s="88">
        <f t="shared" si="40"/>
        <v>47550</v>
      </c>
      <c r="AP10" s="91">
        <f t="shared" si="40"/>
        <v>13.208333333333334</v>
      </c>
      <c r="AQ10" s="92">
        <f t="shared" si="40"/>
        <v>0.99524305555555559</v>
      </c>
      <c r="AR10" s="91">
        <f t="shared" si="40"/>
        <v>12</v>
      </c>
      <c r="AS10" s="93">
        <f t="shared" si="40"/>
        <v>13272700</v>
      </c>
      <c r="AT10" s="91">
        <f t="shared" si="40"/>
        <v>3686.8611111111113</v>
      </c>
      <c r="AU10" s="91">
        <f t="shared" si="40"/>
        <v>13943.3</v>
      </c>
      <c r="AV10" s="91">
        <f>MAX(AV14:AV194)</f>
        <v>580.9708333333333</v>
      </c>
      <c r="AW10" s="91">
        <f t="shared" si="40"/>
        <v>386.43</v>
      </c>
      <c r="AX10" s="93">
        <f t="shared" si="40"/>
        <v>74899</v>
      </c>
      <c r="AY10" s="91">
        <f t="shared" si="40"/>
        <v>1974867</v>
      </c>
      <c r="AZ10" s="91">
        <f t="shared" si="40"/>
        <v>2117.2111261479272</v>
      </c>
      <c r="BA10" s="91">
        <f t="shared" ref="BA10" si="42">MAX(BA13:BA194)</f>
        <v>181.16639999999998</v>
      </c>
      <c r="BB10" s="94" t="s">
        <v>66</v>
      </c>
      <c r="BC10" s="94"/>
    </row>
    <row r="11" spans="1:57" s="95" customFormat="1" x14ac:dyDescent="0.35">
      <c r="A11" s="86" t="s">
        <v>67</v>
      </c>
      <c r="B11" s="87">
        <f>MODE(B13:B194)</f>
        <v>20080509081231</v>
      </c>
      <c r="C11" s="87">
        <f>MODE(C13:C194)</f>
        <v>20070810095141</v>
      </c>
      <c r="D11" s="88">
        <f>MODE(D13:D194)</f>
        <v>10</v>
      </c>
      <c r="E11" s="88">
        <f>MODE(E13:E194)</f>
        <v>240</v>
      </c>
      <c r="F11" s="88">
        <f t="shared" ref="F11:AB11" si="43">MODE(F13:F194)</f>
        <v>8</v>
      </c>
      <c r="G11" s="88">
        <f t="shared" si="43"/>
        <v>192</v>
      </c>
      <c r="H11" s="88">
        <f t="shared" si="43"/>
        <v>68.291300000000007</v>
      </c>
      <c r="I11" s="88">
        <f t="shared" si="43"/>
        <v>25.86791666666667</v>
      </c>
      <c r="J11" s="88">
        <f t="shared" si="43"/>
        <v>12.933958333333335</v>
      </c>
      <c r="K11" s="88">
        <f t="shared" si="43"/>
        <v>386</v>
      </c>
      <c r="L11" s="88">
        <f t="shared" si="43"/>
        <v>0</v>
      </c>
      <c r="M11" s="88">
        <f t="shared" si="43"/>
        <v>0</v>
      </c>
      <c r="N11" s="88">
        <f t="shared" si="43"/>
        <v>0</v>
      </c>
      <c r="O11" s="88">
        <f t="shared" si="43"/>
        <v>0</v>
      </c>
      <c r="P11" s="88">
        <f t="shared" si="43"/>
        <v>0</v>
      </c>
      <c r="Q11" s="155">
        <f t="shared" si="43"/>
        <v>0</v>
      </c>
      <c r="R11" s="158">
        <f t="shared" si="43"/>
        <v>53939</v>
      </c>
      <c r="S11" s="159">
        <f t="shared" si="43"/>
        <v>24815</v>
      </c>
      <c r="T11" s="156">
        <f t="shared" si="43"/>
        <v>0</v>
      </c>
      <c r="U11" s="88">
        <f t="shared" si="43"/>
        <v>0</v>
      </c>
      <c r="V11" s="88">
        <f t="shared" si="43"/>
        <v>0</v>
      </c>
      <c r="W11" s="88">
        <f t="shared" si="43"/>
        <v>0</v>
      </c>
      <c r="X11" s="88">
        <f t="shared" si="43"/>
        <v>0</v>
      </c>
      <c r="Y11" s="88">
        <f t="shared" si="43"/>
        <v>0</v>
      </c>
      <c r="Z11" s="88">
        <f t="shared" si="43"/>
        <v>0</v>
      </c>
      <c r="AA11" s="88">
        <f t="shared" si="43"/>
        <v>0</v>
      </c>
      <c r="AB11" s="88">
        <f t="shared" si="43"/>
        <v>0</v>
      </c>
      <c r="AC11" s="89" t="s">
        <v>49</v>
      </c>
      <c r="AD11" s="90">
        <f t="shared" ref="AD11:AG11" si="44">MODE(AD14:AD194)</f>
        <v>0</v>
      </c>
      <c r="AE11" s="90">
        <f t="shared" si="44"/>
        <v>0</v>
      </c>
      <c r="AF11" s="90">
        <f t="shared" si="44"/>
        <v>0</v>
      </c>
      <c r="AG11" s="90">
        <f t="shared" si="44"/>
        <v>0</v>
      </c>
      <c r="AH11" s="90">
        <f>MODE(AH13:AH194)</f>
        <v>0</v>
      </c>
      <c r="AI11" s="90">
        <f t="shared" ref="AI11:AZ11" si="45">MODE(AI13:AI194)</f>
        <v>0</v>
      </c>
      <c r="AJ11" s="90">
        <f t="shared" si="45"/>
        <v>0</v>
      </c>
      <c r="AK11" s="90">
        <f t="shared" si="45"/>
        <v>0</v>
      </c>
      <c r="AL11" s="90">
        <f t="shared" si="45"/>
        <v>0</v>
      </c>
      <c r="AM11" s="90">
        <f t="shared" ref="AM11" si="46">MODE(AM13:AM194)</f>
        <v>2.7294532270833338</v>
      </c>
      <c r="AN11" s="88">
        <f t="shared" si="45"/>
        <v>2352</v>
      </c>
      <c r="AO11" s="88">
        <f t="shared" si="45"/>
        <v>19445</v>
      </c>
      <c r="AP11" s="96">
        <f t="shared" si="45"/>
        <v>5.4013888888888886</v>
      </c>
      <c r="AQ11" s="97">
        <f t="shared" si="45"/>
        <v>0.66082175925925923</v>
      </c>
      <c r="AR11" s="96">
        <f t="shared" si="45"/>
        <v>0.99999300000000002</v>
      </c>
      <c r="AS11" s="98">
        <f t="shared" si="45"/>
        <v>245849</v>
      </c>
      <c r="AT11" s="96">
        <f t="shared" si="45"/>
        <v>68.291388888888889</v>
      </c>
      <c r="AU11" s="96">
        <f t="shared" si="45"/>
        <v>106.90900000000001</v>
      </c>
      <c r="AV11" s="96">
        <f>MODE(AV14:AV194)</f>
        <v>4.4545416666666666</v>
      </c>
      <c r="AW11" s="96">
        <f t="shared" si="45"/>
        <v>105.515</v>
      </c>
      <c r="AX11" s="98">
        <f t="shared" si="45"/>
        <v>0</v>
      </c>
      <c r="AY11" s="96">
        <f t="shared" si="45"/>
        <v>2352</v>
      </c>
      <c r="AZ11" s="96">
        <f t="shared" si="45"/>
        <v>0</v>
      </c>
      <c r="BA11" s="96">
        <f t="shared" ref="BA11" si="47">MODE(BA13:BA194)</f>
        <v>5.3315090596481944</v>
      </c>
      <c r="BB11" s="94" t="s">
        <v>68</v>
      </c>
      <c r="BC11" s="94"/>
    </row>
    <row r="12" spans="1:57" s="95" customFormat="1" x14ac:dyDescent="0.35">
      <c r="A12" s="86" t="s">
        <v>69</v>
      </c>
      <c r="B12" s="99" t="s">
        <v>49</v>
      </c>
      <c r="C12" s="99" t="s">
        <v>49</v>
      </c>
      <c r="D12" s="88">
        <f>SUM(D13:D194)</f>
        <v>34379</v>
      </c>
      <c r="E12" s="88">
        <f>SUM(E13:E194)</f>
        <v>825096</v>
      </c>
      <c r="F12" s="88">
        <f t="shared" ref="F12:AB12" si="48">SUM(F13:F194)</f>
        <v>18670</v>
      </c>
      <c r="G12" s="88">
        <f t="shared" si="48"/>
        <v>448080</v>
      </c>
      <c r="H12" s="88">
        <f t="shared" si="48"/>
        <v>41937.249885999976</v>
      </c>
      <c r="I12" s="88">
        <f t="shared" si="48"/>
        <v>1718.3978490384261</v>
      </c>
      <c r="J12" s="88">
        <f t="shared" si="48"/>
        <v>2317.7985653554201</v>
      </c>
      <c r="K12" s="88">
        <f t="shared" si="48"/>
        <v>915622</v>
      </c>
      <c r="L12" s="88">
        <f t="shared" si="48"/>
        <v>447</v>
      </c>
      <c r="M12" s="88">
        <f t="shared" si="48"/>
        <v>1568.25766</v>
      </c>
      <c r="N12" s="88">
        <f t="shared" si="48"/>
        <v>686</v>
      </c>
      <c r="O12" s="88">
        <f t="shared" si="48"/>
        <v>716.57504800000038</v>
      </c>
      <c r="P12" s="88">
        <f t="shared" si="48"/>
        <v>66.75069966451025</v>
      </c>
      <c r="Q12" s="88">
        <f t="shared" si="48"/>
        <v>111.13409249402051</v>
      </c>
      <c r="R12" s="160">
        <f>MODE(R13:R33)</f>
        <v>53939</v>
      </c>
      <c r="S12" s="160">
        <f t="shared" ref="S12:U12" si="49">MODE(S13:S33)</f>
        <v>24803</v>
      </c>
      <c r="T12" s="160">
        <f t="shared" si="49"/>
        <v>53944</v>
      </c>
      <c r="U12" s="160">
        <f t="shared" si="49"/>
        <v>24825</v>
      </c>
      <c r="V12" s="88">
        <f t="shared" si="48"/>
        <v>6184.6733999999988</v>
      </c>
      <c r="W12" s="88">
        <f t="shared" si="48"/>
        <v>1720.6924800000006</v>
      </c>
      <c r="X12" s="88">
        <f t="shared" si="48"/>
        <v>801.19537999999989</v>
      </c>
      <c r="Y12" s="88">
        <f t="shared" si="48"/>
        <v>472.09906999999993</v>
      </c>
      <c r="Z12" s="88">
        <f t="shared" si="48"/>
        <v>262.89148000000012</v>
      </c>
      <c r="AA12" s="88">
        <f t="shared" si="48"/>
        <v>151.27488</v>
      </c>
      <c r="AB12" s="88">
        <f t="shared" si="48"/>
        <v>9592.8266899999962</v>
      </c>
      <c r="AC12" s="89" t="s">
        <v>49</v>
      </c>
      <c r="AD12" s="101" t="s">
        <v>49</v>
      </c>
      <c r="AE12" s="101" t="s">
        <v>49</v>
      </c>
      <c r="AF12" s="101" t="s">
        <v>49</v>
      </c>
      <c r="AG12" s="101" t="s">
        <v>49</v>
      </c>
      <c r="AH12" s="101" t="s">
        <v>49</v>
      </c>
      <c r="AI12" s="101" t="s">
        <v>49</v>
      </c>
      <c r="AJ12" s="101" t="s">
        <v>49</v>
      </c>
      <c r="AK12" s="101" t="s">
        <v>49</v>
      </c>
      <c r="AL12" s="101" t="s">
        <v>49</v>
      </c>
      <c r="AM12" s="101" t="s">
        <v>49</v>
      </c>
      <c r="AN12" s="88">
        <f>SUM(AN13:AN194)</f>
        <v>20740529</v>
      </c>
      <c r="AO12" s="100" t="s">
        <v>49</v>
      </c>
      <c r="AP12" s="100" t="s">
        <v>49</v>
      </c>
      <c r="AQ12" s="100" t="s">
        <v>49</v>
      </c>
      <c r="AR12" s="100" t="s">
        <v>49</v>
      </c>
      <c r="AS12" s="88">
        <f t="shared" ref="AS12:AT12" si="50">SUM(AS13:AS194)</f>
        <v>150974409</v>
      </c>
      <c r="AT12" s="88">
        <f t="shared" si="50"/>
        <v>41937.335833333324</v>
      </c>
      <c r="AU12" s="100" t="s">
        <v>49</v>
      </c>
      <c r="AV12" s="100" t="s">
        <v>49</v>
      </c>
      <c r="AW12" s="100" t="s">
        <v>49</v>
      </c>
      <c r="AX12" s="87">
        <f t="shared" ref="AX12:AY12" si="51">SUM(AX13:AX194)</f>
        <v>1059883</v>
      </c>
      <c r="AY12" s="88">
        <f t="shared" si="51"/>
        <v>19680646</v>
      </c>
      <c r="AZ12" s="100" t="s">
        <v>49</v>
      </c>
      <c r="BA12" s="100"/>
      <c r="BB12" s="94" t="s">
        <v>70</v>
      </c>
      <c r="BC12" s="94"/>
    </row>
    <row r="13" spans="1:57" x14ac:dyDescent="0.35">
      <c r="B13" s="3">
        <v>20090111061703</v>
      </c>
      <c r="C13" s="3">
        <v>20090308130759</v>
      </c>
      <c r="D13" s="3">
        <f t="shared" ref="D13:D33" si="52">(DATE(LEFT(C13,4),MID(C13,5,2),MID(C13,7,2)))-(DATE(LEFT(B13,4),MID(B13,5,2),MID(B13,7,2)))+1</f>
        <v>57</v>
      </c>
      <c r="E13" s="3">
        <f t="shared" ref="E13:E33" si="53">D13*24</f>
        <v>1368</v>
      </c>
      <c r="F13">
        <v>34</v>
      </c>
      <c r="G13">
        <f t="shared" ref="G13:G33" si="54">F13*24</f>
        <v>816</v>
      </c>
      <c r="H13" s="4">
        <v>187.946</v>
      </c>
      <c r="I13" s="4">
        <f t="shared" ref="I13:I33" si="55">(H13/E13)*100</f>
        <v>13.738742690058478</v>
      </c>
      <c r="J13" s="4">
        <f t="shared" ref="J13:J33" si="56">(H13/G13)*100</f>
        <v>23.032598039215685</v>
      </c>
      <c r="K13">
        <v>6356</v>
      </c>
      <c r="L13">
        <v>4</v>
      </c>
      <c r="M13" s="4">
        <v>41.323799999999999</v>
      </c>
      <c r="N13">
        <v>12</v>
      </c>
      <c r="O13" s="4">
        <v>21.987100000000002</v>
      </c>
      <c r="P13" s="4">
        <f t="shared" ref="P13:P33" si="57">(M13/E13)*100</f>
        <v>3.0207456140350879</v>
      </c>
      <c r="Q13" s="4">
        <f t="shared" ref="Q13:Q33" si="58">(M13/G13)*100</f>
        <v>5.0641911764705876</v>
      </c>
      <c r="R13">
        <v>52487</v>
      </c>
      <c r="S13">
        <v>28499</v>
      </c>
      <c r="T13">
        <v>52491</v>
      </c>
      <c r="U13">
        <v>28502</v>
      </c>
      <c r="V13" s="4">
        <v>69.11</v>
      </c>
      <c r="W13" s="4">
        <v>13.829800000000001</v>
      </c>
      <c r="X13" s="4">
        <v>12.156700000000001</v>
      </c>
      <c r="Y13" s="4">
        <v>4.9036799999999996</v>
      </c>
      <c r="Z13" s="4">
        <v>0</v>
      </c>
      <c r="AA13" s="4">
        <v>0</v>
      </c>
      <c r="AB13" s="4">
        <f t="shared" ref="AB13:AB33" si="59">SUM(V13:AA13)</f>
        <v>100.00018</v>
      </c>
      <c r="AC13" s="153">
        <v>23</v>
      </c>
      <c r="AD13" s="102">
        <v>3.4436499999999999</v>
      </c>
      <c r="AE13" s="102">
        <v>0.33333299999999999</v>
      </c>
      <c r="AF13" s="102">
        <v>0.352941</v>
      </c>
      <c r="AG13" s="102">
        <v>0.87984399999999996</v>
      </c>
      <c r="AH13" s="102">
        <v>4.3992199999999997</v>
      </c>
      <c r="AI13" s="102">
        <v>0.2</v>
      </c>
      <c r="AJ13" s="102">
        <v>6.2932699999999995E-4</v>
      </c>
      <c r="AK13" s="102">
        <v>0.21987100000000001</v>
      </c>
      <c r="AL13" s="102">
        <v>1.11337</v>
      </c>
      <c r="AM13" s="102">
        <f>(AW13/10)*(I13/100)</f>
        <v>9.9465886714912272E-2</v>
      </c>
      <c r="AN13">
        <v>93490</v>
      </c>
      <c r="AO13">
        <v>11450</v>
      </c>
      <c r="AP13" s="4">
        <f t="shared" ref="AP13:AP33" si="60">AO13/3600</f>
        <v>3.1805555555555554</v>
      </c>
      <c r="AQ13" s="2">
        <v>0.33613425925925927</v>
      </c>
      <c r="AR13" s="4">
        <v>0.99999300000000002</v>
      </c>
      <c r="AS13">
        <v>676604</v>
      </c>
      <c r="AT13" s="4">
        <f t="shared" ref="AT13:AT33" si="61">AS13/3600</f>
        <v>187.94555555555556</v>
      </c>
      <c r="AU13">
        <v>2749.71</v>
      </c>
      <c r="AV13" s="4">
        <f t="shared" ref="AV13:AV33" si="62">AU13/24</f>
        <v>114.57125000000001</v>
      </c>
      <c r="AW13">
        <v>7.2398100000000003</v>
      </c>
      <c r="AX13" s="3">
        <v>25018</v>
      </c>
      <c r="AY13">
        <f t="shared" ref="AY13:AY33" si="63">AN13-AX13</f>
        <v>68472</v>
      </c>
      <c r="AZ13" s="4">
        <f t="shared" ref="AZ13:AZ33" si="64">IF(M13=0, 0, AX13/M13)</f>
        <v>605.41382931869771</v>
      </c>
      <c r="BA13" s="4">
        <f>3600/AZ13</f>
        <v>5.946345831001679</v>
      </c>
    </row>
    <row r="14" spans="1:57" x14ac:dyDescent="0.35">
      <c r="B14" s="3">
        <v>20090209104838</v>
      </c>
      <c r="C14" s="3">
        <v>20090426211055</v>
      </c>
      <c r="D14" s="3">
        <f t="shared" si="52"/>
        <v>77</v>
      </c>
      <c r="E14" s="3">
        <f t="shared" si="53"/>
        <v>1848</v>
      </c>
      <c r="F14">
        <v>74</v>
      </c>
      <c r="G14">
        <f t="shared" si="54"/>
        <v>1776</v>
      </c>
      <c r="H14" s="4">
        <v>313.34899999999999</v>
      </c>
      <c r="I14" s="4">
        <f t="shared" si="55"/>
        <v>16.956114718614717</v>
      </c>
      <c r="J14" s="4">
        <f t="shared" si="56"/>
        <v>17.643524774774775</v>
      </c>
      <c r="K14">
        <v>1834</v>
      </c>
      <c r="L14">
        <v>7</v>
      </c>
      <c r="M14" s="4">
        <v>65.175399999999996</v>
      </c>
      <c r="N14">
        <v>20</v>
      </c>
      <c r="O14" s="4">
        <v>20.799600000000002</v>
      </c>
      <c r="P14" s="4">
        <f t="shared" si="57"/>
        <v>3.5268073593073592</v>
      </c>
      <c r="Q14" s="4">
        <f t="shared" si="58"/>
        <v>3.6697860360360357</v>
      </c>
      <c r="R14" s="161">
        <v>53939</v>
      </c>
      <c r="S14" s="161">
        <v>24803</v>
      </c>
      <c r="T14" s="161">
        <v>53950</v>
      </c>
      <c r="U14" s="161">
        <v>24825</v>
      </c>
      <c r="V14" s="4">
        <v>57.640599999999999</v>
      </c>
      <c r="W14" s="4">
        <v>12.087</v>
      </c>
      <c r="X14" s="4">
        <v>10.6614</v>
      </c>
      <c r="Y14" s="4">
        <v>9.0111500000000007</v>
      </c>
      <c r="Z14" s="4">
        <v>4.5518200000000002</v>
      </c>
      <c r="AA14" s="4">
        <v>4.23217</v>
      </c>
      <c r="AB14" s="4">
        <f t="shared" si="59"/>
        <v>98.184139999999999</v>
      </c>
      <c r="AC14" s="153">
        <v>35</v>
      </c>
      <c r="AD14" s="102">
        <v>3.2587700000000002</v>
      </c>
      <c r="AE14" s="102">
        <v>0.35</v>
      </c>
      <c r="AF14" s="102">
        <v>0.27027000000000001</v>
      </c>
      <c r="AG14" s="102">
        <v>1.53973</v>
      </c>
      <c r="AH14" s="102">
        <v>60.709200000000003</v>
      </c>
      <c r="AI14" s="102">
        <v>2.5362300000000001E-2</v>
      </c>
      <c r="AJ14" s="102">
        <v>3.81679E-3</v>
      </c>
      <c r="AK14" s="102">
        <v>0.20799599999999999</v>
      </c>
      <c r="AL14" s="102">
        <v>1.10785</v>
      </c>
      <c r="AM14" s="102">
        <f t="shared" ref="AM14:AM33" si="65">(AW14/10)*(I14/100)</f>
        <v>0.19495971142316013</v>
      </c>
      <c r="AN14">
        <v>98184</v>
      </c>
      <c r="AO14">
        <v>27055</v>
      </c>
      <c r="AP14" s="4">
        <f t="shared" si="60"/>
        <v>7.5152777777777775</v>
      </c>
      <c r="AQ14" s="2">
        <v>0.91199074074074071</v>
      </c>
      <c r="AR14" s="4">
        <v>2</v>
      </c>
      <c r="AS14" s="1">
        <v>1128060</v>
      </c>
      <c r="AT14" s="4">
        <f t="shared" si="61"/>
        <v>313.35000000000002</v>
      </c>
      <c r="AU14">
        <v>1326.81</v>
      </c>
      <c r="AV14" s="4">
        <f t="shared" si="62"/>
        <v>55.283749999999998</v>
      </c>
      <c r="AW14">
        <v>11.4979</v>
      </c>
      <c r="AX14" s="3">
        <v>47698</v>
      </c>
      <c r="AY14">
        <f t="shared" si="63"/>
        <v>50486</v>
      </c>
      <c r="AZ14" s="4">
        <f t="shared" si="64"/>
        <v>731.84054106303915</v>
      </c>
      <c r="BA14" s="4">
        <f t="shared" ref="BA14:BA33" si="66">3600/AZ14</f>
        <v>4.9191043649628909</v>
      </c>
    </row>
    <row r="15" spans="1:57" x14ac:dyDescent="0.35">
      <c r="B15" s="3">
        <v>20080710100929</v>
      </c>
      <c r="C15" s="3">
        <v>20081211005853</v>
      </c>
      <c r="D15" s="3">
        <f t="shared" si="52"/>
        <v>155</v>
      </c>
      <c r="E15" s="3">
        <f t="shared" si="53"/>
        <v>3720</v>
      </c>
      <c r="F15">
        <v>112</v>
      </c>
      <c r="G15">
        <f t="shared" si="54"/>
        <v>2688</v>
      </c>
      <c r="H15" s="4">
        <v>271.964</v>
      </c>
      <c r="I15" s="4">
        <f t="shared" si="55"/>
        <v>7.3108602150537632</v>
      </c>
      <c r="J15" s="4">
        <f t="shared" si="56"/>
        <v>10.117708333333333</v>
      </c>
      <c r="K15">
        <v>2516</v>
      </c>
      <c r="L15">
        <v>3</v>
      </c>
      <c r="M15" s="4">
        <v>50.936100000000003</v>
      </c>
      <c r="N15">
        <v>14</v>
      </c>
      <c r="O15" s="4">
        <v>18.728999999999999</v>
      </c>
      <c r="P15" s="4">
        <f t="shared" si="57"/>
        <v>1.3692500000000001</v>
      </c>
      <c r="Q15" s="4">
        <f t="shared" si="58"/>
        <v>1.8949441964285714</v>
      </c>
      <c r="R15" s="161">
        <v>53943</v>
      </c>
      <c r="S15" s="161">
        <v>24808</v>
      </c>
      <c r="T15" s="161">
        <v>53944</v>
      </c>
      <c r="U15" s="161">
        <v>24825</v>
      </c>
      <c r="V15" s="4">
        <v>90.500600000000006</v>
      </c>
      <c r="W15" s="4">
        <v>7.4766899999999996</v>
      </c>
      <c r="X15" s="4">
        <v>2.0226899999999999</v>
      </c>
      <c r="Y15" s="4">
        <v>0</v>
      </c>
      <c r="Z15" s="4">
        <v>0</v>
      </c>
      <c r="AA15" s="4">
        <v>0</v>
      </c>
      <c r="AB15" s="4">
        <f t="shared" si="59"/>
        <v>99.999980000000008</v>
      </c>
      <c r="AC15" s="153">
        <v>96</v>
      </c>
      <c r="AD15" s="102">
        <v>3.63829</v>
      </c>
      <c r="AE15" s="102">
        <v>0.214286</v>
      </c>
      <c r="AF15" s="102">
        <v>0.125</v>
      </c>
      <c r="AG15" s="102">
        <v>0.659883</v>
      </c>
      <c r="AH15" s="102">
        <v>7.9185999999999996</v>
      </c>
      <c r="AI15" s="102">
        <v>8.3333299999999999E-2</v>
      </c>
      <c r="AJ15" s="102">
        <v>1.1923700000000001E-3</v>
      </c>
      <c r="AK15" s="102">
        <v>0.18729000000000001</v>
      </c>
      <c r="AL15" s="102">
        <v>0.81114799999999998</v>
      </c>
      <c r="AM15" s="102">
        <f t="shared" si="65"/>
        <v>3.3737719068817208E-2</v>
      </c>
      <c r="AN15">
        <v>212276</v>
      </c>
      <c r="AO15">
        <v>20255</v>
      </c>
      <c r="AP15" s="4">
        <f t="shared" si="60"/>
        <v>5.6263888888888891</v>
      </c>
      <c r="AQ15" s="2">
        <v>0.43546296296296294</v>
      </c>
      <c r="AR15" s="4">
        <v>0.99999300000000002</v>
      </c>
      <c r="AS15">
        <v>979081</v>
      </c>
      <c r="AT15" s="4">
        <f t="shared" si="61"/>
        <v>271.96694444444444</v>
      </c>
      <c r="AU15">
        <v>1895.32</v>
      </c>
      <c r="AV15" s="4">
        <f t="shared" si="62"/>
        <v>78.971666666666664</v>
      </c>
      <c r="AW15">
        <v>4.6147400000000003</v>
      </c>
      <c r="AX15" s="3">
        <v>62658</v>
      </c>
      <c r="AY15">
        <f t="shared" si="63"/>
        <v>149618</v>
      </c>
      <c r="AZ15" s="4">
        <f t="shared" si="64"/>
        <v>1230.1295152161238</v>
      </c>
      <c r="BA15" s="4">
        <f t="shared" si="66"/>
        <v>2.926521114622235</v>
      </c>
    </row>
    <row r="16" spans="1:57" x14ac:dyDescent="0.35">
      <c r="B16" s="3">
        <v>20081025044159</v>
      </c>
      <c r="C16" s="3">
        <v>20081216010805</v>
      </c>
      <c r="D16" s="3">
        <f t="shared" si="52"/>
        <v>53</v>
      </c>
      <c r="E16" s="3">
        <f t="shared" si="53"/>
        <v>1272</v>
      </c>
      <c r="F16">
        <v>51</v>
      </c>
      <c r="G16">
        <f t="shared" si="54"/>
        <v>1224</v>
      </c>
      <c r="H16" s="4">
        <v>166.88200000000001</v>
      </c>
      <c r="I16" s="4">
        <f t="shared" si="55"/>
        <v>13.119654088050314</v>
      </c>
      <c r="J16" s="4">
        <f t="shared" si="56"/>
        <v>13.634150326797387</v>
      </c>
      <c r="K16">
        <v>1772</v>
      </c>
      <c r="L16">
        <v>5</v>
      </c>
      <c r="M16" s="4">
        <v>12.946</v>
      </c>
      <c r="N16">
        <v>6</v>
      </c>
      <c r="O16" s="4">
        <v>7.7575599999999998</v>
      </c>
      <c r="P16" s="4">
        <f t="shared" si="57"/>
        <v>1.0177672955974844</v>
      </c>
      <c r="Q16" s="4">
        <f t="shared" si="58"/>
        <v>1.0576797385620915</v>
      </c>
      <c r="R16">
        <v>53903</v>
      </c>
      <c r="S16">
        <v>24791</v>
      </c>
      <c r="T16">
        <v>53945</v>
      </c>
      <c r="U16">
        <v>24828</v>
      </c>
      <c r="V16" s="4">
        <v>41.979900000000001</v>
      </c>
      <c r="W16" s="4">
        <v>19.718699999999998</v>
      </c>
      <c r="X16" s="4">
        <v>16.459399999999999</v>
      </c>
      <c r="Y16" s="4">
        <v>13.2151</v>
      </c>
      <c r="Z16" s="4">
        <v>8.6277100000000004</v>
      </c>
      <c r="AA16" s="4">
        <v>0</v>
      </c>
      <c r="AB16" s="4">
        <f t="shared" si="59"/>
        <v>100.00081</v>
      </c>
      <c r="AC16" s="153">
        <v>16</v>
      </c>
      <c r="AD16" s="102">
        <v>2.15767</v>
      </c>
      <c r="AE16" s="102">
        <v>0.83333299999999999</v>
      </c>
      <c r="AF16" s="102">
        <v>0.117647</v>
      </c>
      <c r="AG16" s="102">
        <v>1.0998000000000001</v>
      </c>
      <c r="AH16" s="102">
        <v>359.416</v>
      </c>
      <c r="AI16" s="102">
        <v>3.0599799999999999E-3</v>
      </c>
      <c r="AJ16" s="102">
        <v>2.8216700000000001E-3</v>
      </c>
      <c r="AK16" s="102">
        <v>7.7575599999999995E-2</v>
      </c>
      <c r="AL16" s="102">
        <v>0.69362000000000001</v>
      </c>
      <c r="AM16" s="102">
        <f t="shared" si="65"/>
        <v>0.10531448088522012</v>
      </c>
      <c r="AN16">
        <v>74893</v>
      </c>
      <c r="AO16">
        <v>40285</v>
      </c>
      <c r="AP16" s="4">
        <f t="shared" si="60"/>
        <v>11.190277777777778</v>
      </c>
      <c r="AQ16" s="2">
        <v>0.92789351851851853</v>
      </c>
      <c r="AR16" s="4">
        <v>0.99999300000000002</v>
      </c>
      <c r="AS16">
        <v>600774</v>
      </c>
      <c r="AT16" s="4">
        <f t="shared" si="61"/>
        <v>166.88166666666666</v>
      </c>
      <c r="AU16">
        <v>1468.49</v>
      </c>
      <c r="AV16" s="4">
        <f t="shared" si="62"/>
        <v>61.187083333333334</v>
      </c>
      <c r="AW16">
        <v>8.0272299999999994</v>
      </c>
      <c r="AX16" s="3">
        <v>8219</v>
      </c>
      <c r="AY16">
        <f t="shared" si="63"/>
        <v>66674</v>
      </c>
      <c r="AZ16" s="4">
        <f t="shared" si="64"/>
        <v>634.86791286883977</v>
      </c>
      <c r="BA16" s="4">
        <f t="shared" si="66"/>
        <v>5.6704708602019709</v>
      </c>
    </row>
    <row r="17" spans="2:53" x14ac:dyDescent="0.35">
      <c r="B17" s="3">
        <v>20090209043406</v>
      </c>
      <c r="C17" s="3">
        <v>20090516081601</v>
      </c>
      <c r="D17" s="3">
        <f t="shared" si="52"/>
        <v>97</v>
      </c>
      <c r="E17" s="3">
        <f t="shared" si="53"/>
        <v>2328</v>
      </c>
      <c r="F17">
        <v>27</v>
      </c>
      <c r="G17">
        <f t="shared" si="54"/>
        <v>648</v>
      </c>
      <c r="H17" s="4">
        <v>139.148</v>
      </c>
      <c r="I17" s="4">
        <f t="shared" si="55"/>
        <v>5.9771477663230241</v>
      </c>
      <c r="J17" s="4">
        <f t="shared" si="56"/>
        <v>21.473456790123457</v>
      </c>
      <c r="K17">
        <v>1861</v>
      </c>
      <c r="L17">
        <v>4</v>
      </c>
      <c r="M17" s="4">
        <v>11.379200000000001</v>
      </c>
      <c r="N17">
        <v>5</v>
      </c>
      <c r="O17" s="4">
        <v>8.1777499999999996</v>
      </c>
      <c r="P17" s="4">
        <f t="shared" si="57"/>
        <v>0.48879725085910658</v>
      </c>
      <c r="Q17" s="4">
        <f t="shared" si="58"/>
        <v>1.7560493827160497</v>
      </c>
      <c r="R17">
        <v>53945</v>
      </c>
      <c r="S17" s="161">
        <v>24816</v>
      </c>
      <c r="T17">
        <v>53951</v>
      </c>
      <c r="U17" s="161">
        <v>24822</v>
      </c>
      <c r="V17" s="4">
        <v>30.879899999999999</v>
      </c>
      <c r="W17" s="4">
        <v>25.302</v>
      </c>
      <c r="X17" s="4">
        <v>22.458100000000002</v>
      </c>
      <c r="Y17" s="4">
        <v>21.3596</v>
      </c>
      <c r="Z17" s="4">
        <v>0</v>
      </c>
      <c r="AA17" s="4">
        <v>0</v>
      </c>
      <c r="AB17" s="4">
        <f t="shared" si="59"/>
        <v>99.999600000000001</v>
      </c>
      <c r="AC17" s="153">
        <v>40</v>
      </c>
      <c r="AD17" s="102">
        <v>2.2758400000000001</v>
      </c>
      <c r="AE17" s="102">
        <v>0.8</v>
      </c>
      <c r="AF17" s="102">
        <v>0.18518499999999999</v>
      </c>
      <c r="AG17" s="102">
        <v>0.87984399999999996</v>
      </c>
      <c r="AH17" s="102">
        <v>10.7781</v>
      </c>
      <c r="AI17" s="102">
        <v>8.1632700000000002E-2</v>
      </c>
      <c r="AJ17" s="102">
        <v>2.1493800000000002E-3</v>
      </c>
      <c r="AK17" s="102">
        <v>8.1777500000000003E-2</v>
      </c>
      <c r="AL17" s="102">
        <v>0.68759700000000001</v>
      </c>
      <c r="AM17" s="102">
        <f t="shared" si="65"/>
        <v>5.5369427876288652E-2</v>
      </c>
      <c r="AN17">
        <v>54103</v>
      </c>
      <c r="AO17">
        <v>19805</v>
      </c>
      <c r="AP17" s="4">
        <f t="shared" si="60"/>
        <v>5.5013888888888891</v>
      </c>
      <c r="AQ17" s="2">
        <v>0.51501157407407405</v>
      </c>
      <c r="AR17" s="4">
        <v>0.99999300000000002</v>
      </c>
      <c r="AS17">
        <v>500934</v>
      </c>
      <c r="AT17" s="4">
        <f t="shared" si="61"/>
        <v>139.14833333333334</v>
      </c>
      <c r="AU17">
        <v>2003.81</v>
      </c>
      <c r="AV17" s="4">
        <f t="shared" si="62"/>
        <v>83.492083333333326</v>
      </c>
      <c r="AW17">
        <v>9.2635199999999998</v>
      </c>
      <c r="AX17" s="3">
        <v>6511</v>
      </c>
      <c r="AY17">
        <f t="shared" si="63"/>
        <v>47592</v>
      </c>
      <c r="AZ17" s="4">
        <f t="shared" si="64"/>
        <v>572.18433633295831</v>
      </c>
      <c r="BA17" s="4">
        <f t="shared" si="66"/>
        <v>6.2916786975886971</v>
      </c>
    </row>
    <row r="18" spans="2:53" x14ac:dyDescent="0.35">
      <c r="B18" s="3">
        <v>20081023055305</v>
      </c>
      <c r="C18" s="3">
        <v>20081214235553</v>
      </c>
      <c r="D18" s="3">
        <f t="shared" si="52"/>
        <v>53</v>
      </c>
      <c r="E18" s="3">
        <f t="shared" si="53"/>
        <v>1272</v>
      </c>
      <c r="F18">
        <v>71</v>
      </c>
      <c r="G18">
        <f t="shared" si="54"/>
        <v>1704</v>
      </c>
      <c r="H18" s="4">
        <v>208.65299999999999</v>
      </c>
      <c r="I18" s="4">
        <f t="shared" si="55"/>
        <v>16.403537735849056</v>
      </c>
      <c r="J18" s="4">
        <f t="shared" si="56"/>
        <v>12.244894366197183</v>
      </c>
      <c r="K18">
        <v>1463</v>
      </c>
      <c r="L18">
        <v>3</v>
      </c>
      <c r="M18" s="4">
        <v>14.4397</v>
      </c>
      <c r="N18">
        <v>4</v>
      </c>
      <c r="O18" s="4">
        <v>6.92042</v>
      </c>
      <c r="P18" s="4">
        <f t="shared" si="57"/>
        <v>1.1351965408805031</v>
      </c>
      <c r="Q18" s="4">
        <f t="shared" si="58"/>
        <v>0.84740023474178405</v>
      </c>
      <c r="R18" s="161">
        <v>53940</v>
      </c>
      <c r="S18">
        <v>24792</v>
      </c>
      <c r="T18">
        <v>53947</v>
      </c>
      <c r="U18" s="161">
        <v>24815</v>
      </c>
      <c r="V18" s="4">
        <v>74.4148</v>
      </c>
      <c r="W18" s="4">
        <v>14.229699999999999</v>
      </c>
      <c r="X18" s="4">
        <v>11.355700000000001</v>
      </c>
      <c r="Y18" s="4">
        <v>0</v>
      </c>
      <c r="Z18" s="4">
        <v>0</v>
      </c>
      <c r="AA18" s="4">
        <v>0</v>
      </c>
      <c r="AB18" s="4">
        <f t="shared" si="59"/>
        <v>100.00019999999999</v>
      </c>
      <c r="AC18" s="153">
        <v>1</v>
      </c>
      <c r="AD18" s="102">
        <v>3.6099299999999999</v>
      </c>
      <c r="AE18" s="102">
        <v>0.75</v>
      </c>
      <c r="AF18" s="102">
        <v>5.6337999999999999E-2</v>
      </c>
      <c r="AG18" s="102">
        <v>0.659883</v>
      </c>
      <c r="AH18" s="102">
        <v>42.232500000000002</v>
      </c>
      <c r="AI18" s="102">
        <v>1.5625E-2</v>
      </c>
      <c r="AJ18" s="102">
        <v>2.0505800000000002E-3</v>
      </c>
      <c r="AK18" s="102">
        <v>6.9204199999999993E-2</v>
      </c>
      <c r="AL18" s="102">
        <v>0.66451499999999997</v>
      </c>
      <c r="AM18" s="102">
        <f t="shared" si="65"/>
        <v>0.16318354164386792</v>
      </c>
      <c r="AN18">
        <v>75578</v>
      </c>
      <c r="AO18">
        <v>39525</v>
      </c>
      <c r="AP18" s="4">
        <f t="shared" si="60"/>
        <v>10.979166666666666</v>
      </c>
      <c r="AQ18" s="2">
        <v>0.9318981481481482</v>
      </c>
      <c r="AR18" s="4">
        <v>0.99999300000000002</v>
      </c>
      <c r="AS18">
        <v>751149</v>
      </c>
      <c r="AT18" s="4">
        <f t="shared" si="61"/>
        <v>208.6525</v>
      </c>
      <c r="AU18">
        <v>1064.48</v>
      </c>
      <c r="AV18" s="4">
        <f t="shared" si="62"/>
        <v>44.353333333333332</v>
      </c>
      <c r="AW18">
        <v>9.9480699999999995</v>
      </c>
      <c r="AX18" s="3">
        <v>10477</v>
      </c>
      <c r="AY18">
        <f t="shared" si="63"/>
        <v>65101</v>
      </c>
      <c r="AZ18" s="4">
        <f t="shared" si="64"/>
        <v>725.5690907705839</v>
      </c>
      <c r="BA18" s="4">
        <f t="shared" si="66"/>
        <v>4.9616226018898537</v>
      </c>
    </row>
    <row r="19" spans="2:53" x14ac:dyDescent="0.35">
      <c r="B19" s="3">
        <v>20090516064929</v>
      </c>
      <c r="C19" s="3">
        <v>20090805092634</v>
      </c>
      <c r="D19" s="3">
        <f t="shared" si="52"/>
        <v>82</v>
      </c>
      <c r="E19" s="3">
        <f t="shared" si="53"/>
        <v>1968</v>
      </c>
      <c r="F19">
        <v>42</v>
      </c>
      <c r="G19">
        <f t="shared" si="54"/>
        <v>1008</v>
      </c>
      <c r="H19" s="4">
        <v>77.570499999999996</v>
      </c>
      <c r="I19" s="4">
        <f t="shared" si="55"/>
        <v>3.9415904471544714</v>
      </c>
      <c r="J19" s="4">
        <f t="shared" si="56"/>
        <v>7.6954861111111104</v>
      </c>
      <c r="K19">
        <v>1190</v>
      </c>
      <c r="L19">
        <v>3</v>
      </c>
      <c r="M19" s="4">
        <v>4.8724999999999996</v>
      </c>
      <c r="N19">
        <v>3</v>
      </c>
      <c r="O19" s="4">
        <v>6.2813800000000004</v>
      </c>
      <c r="P19" s="4">
        <f t="shared" si="57"/>
        <v>0.24758638211382111</v>
      </c>
      <c r="Q19" s="4">
        <f t="shared" si="58"/>
        <v>0.48338293650793646</v>
      </c>
      <c r="R19">
        <v>53947</v>
      </c>
      <c r="S19" s="161">
        <v>24811</v>
      </c>
      <c r="T19">
        <v>53978</v>
      </c>
      <c r="U19">
        <v>24832</v>
      </c>
      <c r="V19" s="4">
        <v>48.075899999999997</v>
      </c>
      <c r="W19" s="4">
        <v>26.0304</v>
      </c>
      <c r="X19" s="4">
        <v>25.893599999999999</v>
      </c>
      <c r="Y19" s="4">
        <v>0</v>
      </c>
      <c r="Z19" s="4">
        <v>0</v>
      </c>
      <c r="AA19" s="4">
        <v>0</v>
      </c>
      <c r="AB19" s="4">
        <f t="shared" si="59"/>
        <v>99.999899999999997</v>
      </c>
      <c r="AC19" s="153">
        <v>155</v>
      </c>
      <c r="AD19" s="102">
        <v>1.6241699999999999</v>
      </c>
      <c r="AE19" s="102">
        <v>1</v>
      </c>
      <c r="AF19" s="102">
        <v>7.1428599999999995E-2</v>
      </c>
      <c r="AG19" s="102">
        <v>0.659883</v>
      </c>
      <c r="AH19" s="102">
        <v>154.85300000000001</v>
      </c>
      <c r="AI19" s="102">
        <v>4.2613599999999996E-3</v>
      </c>
      <c r="AJ19" s="102">
        <v>2.5210100000000002E-3</v>
      </c>
      <c r="AK19" s="102">
        <v>6.2813800000000003E-2</v>
      </c>
      <c r="AL19" s="102">
        <v>0.60218000000000005</v>
      </c>
      <c r="AM19" s="102">
        <f t="shared" si="65"/>
        <v>2.6943608651422767E-2</v>
      </c>
      <c r="AN19">
        <v>40894</v>
      </c>
      <c r="AO19">
        <v>11516</v>
      </c>
      <c r="AP19" s="4">
        <f t="shared" si="60"/>
        <v>3.1988888888888889</v>
      </c>
      <c r="AQ19" s="2">
        <v>0.38060185185185186</v>
      </c>
      <c r="AR19" s="4">
        <v>0.99999300000000002</v>
      </c>
      <c r="AS19">
        <v>279253</v>
      </c>
      <c r="AT19" s="4">
        <f t="shared" si="61"/>
        <v>77.570277777777775</v>
      </c>
      <c r="AU19">
        <v>973.66700000000003</v>
      </c>
      <c r="AV19" s="4">
        <f t="shared" si="62"/>
        <v>40.569458333333337</v>
      </c>
      <c r="AW19">
        <v>6.8357200000000002</v>
      </c>
      <c r="AX19" s="3">
        <v>2590</v>
      </c>
      <c r="AY19">
        <f t="shared" si="63"/>
        <v>38304</v>
      </c>
      <c r="AZ19" s="4">
        <f t="shared" si="64"/>
        <v>531.55464340687536</v>
      </c>
      <c r="BA19" s="4">
        <f t="shared" si="66"/>
        <v>6.7725868725868725</v>
      </c>
    </row>
    <row r="20" spans="2:53" x14ac:dyDescent="0.35">
      <c r="B20" s="3">
        <v>20090604062435</v>
      </c>
      <c r="C20" s="3">
        <v>20090825170222</v>
      </c>
      <c r="D20" s="3">
        <f t="shared" si="52"/>
        <v>83</v>
      </c>
      <c r="E20" s="3">
        <f t="shared" si="53"/>
        <v>1992</v>
      </c>
      <c r="F20">
        <v>51</v>
      </c>
      <c r="G20">
        <f t="shared" si="54"/>
        <v>1224</v>
      </c>
      <c r="H20" s="4">
        <v>251.86600000000001</v>
      </c>
      <c r="I20" s="4">
        <f t="shared" si="55"/>
        <v>12.643875502008035</v>
      </c>
      <c r="J20" s="4">
        <f t="shared" si="56"/>
        <v>20.577287581699348</v>
      </c>
      <c r="K20">
        <v>4845</v>
      </c>
      <c r="L20">
        <v>4</v>
      </c>
      <c r="M20" s="4">
        <v>19.703900000000001</v>
      </c>
      <c r="N20">
        <v>7</v>
      </c>
      <c r="O20" s="4">
        <v>7.8231599999999997</v>
      </c>
      <c r="P20" s="4">
        <f t="shared" si="57"/>
        <v>0.98915160642570277</v>
      </c>
      <c r="Q20" s="4">
        <f t="shared" si="58"/>
        <v>1.6097957516339869</v>
      </c>
      <c r="R20">
        <v>53916</v>
      </c>
      <c r="S20" s="161">
        <v>24811</v>
      </c>
      <c r="T20">
        <v>53952</v>
      </c>
      <c r="U20">
        <v>24839</v>
      </c>
      <c r="V20" s="4">
        <v>73.803799999999995</v>
      </c>
      <c r="W20" s="4">
        <v>11.295</v>
      </c>
      <c r="X20" s="4">
        <v>7.4548100000000002</v>
      </c>
      <c r="Y20" s="4">
        <v>7.4463499999999998</v>
      </c>
      <c r="Z20" s="4">
        <v>0</v>
      </c>
      <c r="AA20" s="4">
        <v>0</v>
      </c>
      <c r="AB20" s="4">
        <f t="shared" si="59"/>
        <v>99.999959999999987</v>
      </c>
      <c r="AC20" s="153">
        <v>50</v>
      </c>
      <c r="AD20" s="102">
        <v>2.8148399999999998</v>
      </c>
      <c r="AE20" s="102">
        <v>0.57142899999999996</v>
      </c>
      <c r="AF20" s="102">
        <v>0.13725499999999999</v>
      </c>
      <c r="AG20" s="102">
        <v>0.87984399999999996</v>
      </c>
      <c r="AH20" s="102">
        <v>236.018</v>
      </c>
      <c r="AI20" s="102">
        <v>3.7278699999999999E-3</v>
      </c>
      <c r="AJ20" s="102">
        <v>8.2559300000000001E-4</v>
      </c>
      <c r="AK20" s="102">
        <v>7.8231599999999998E-2</v>
      </c>
      <c r="AL20" s="102">
        <v>0.60038899999999995</v>
      </c>
      <c r="AM20" s="102">
        <f t="shared" si="65"/>
        <v>3.9879541965863456E-2</v>
      </c>
      <c r="AN20">
        <v>287528</v>
      </c>
      <c r="AO20">
        <v>15374</v>
      </c>
      <c r="AP20" s="4">
        <f t="shared" si="60"/>
        <v>4.2705555555555552</v>
      </c>
      <c r="AQ20" s="2">
        <v>0.99335648148148137</v>
      </c>
      <c r="AR20" s="4">
        <v>0.99999300000000002</v>
      </c>
      <c r="AS20">
        <v>906719</v>
      </c>
      <c r="AT20" s="4">
        <f t="shared" si="61"/>
        <v>251.86638888888888</v>
      </c>
      <c r="AU20">
        <v>5637.8</v>
      </c>
      <c r="AV20" s="4">
        <f t="shared" si="62"/>
        <v>234.90833333333333</v>
      </c>
      <c r="AW20">
        <v>3.1540599999999999</v>
      </c>
      <c r="AX20" s="3">
        <v>18040</v>
      </c>
      <c r="AY20">
        <f t="shared" si="63"/>
        <v>269488</v>
      </c>
      <c r="AZ20" s="4">
        <f t="shared" si="64"/>
        <v>915.55478864590259</v>
      </c>
      <c r="BA20" s="4">
        <f t="shared" si="66"/>
        <v>3.9320421286031042</v>
      </c>
    </row>
    <row r="21" spans="2:53" x14ac:dyDescent="0.35">
      <c r="B21" s="3">
        <v>20080728140755</v>
      </c>
      <c r="C21" s="3">
        <v>20081006001735</v>
      </c>
      <c r="D21" s="3">
        <f t="shared" si="52"/>
        <v>71</v>
      </c>
      <c r="E21" s="3">
        <f t="shared" si="53"/>
        <v>1704</v>
      </c>
      <c r="F21">
        <v>45</v>
      </c>
      <c r="G21">
        <f t="shared" si="54"/>
        <v>1080</v>
      </c>
      <c r="H21" s="4">
        <v>263.322</v>
      </c>
      <c r="I21" s="4">
        <f t="shared" si="55"/>
        <v>15.453169014084509</v>
      </c>
      <c r="J21" s="4">
        <f t="shared" si="56"/>
        <v>24.381666666666668</v>
      </c>
      <c r="K21">
        <v>1874</v>
      </c>
      <c r="L21">
        <v>4</v>
      </c>
      <c r="M21" s="4">
        <v>14.0939</v>
      </c>
      <c r="N21">
        <v>8</v>
      </c>
      <c r="O21" s="4">
        <v>5.3523399999999999</v>
      </c>
      <c r="P21" s="4">
        <f t="shared" si="57"/>
        <v>0.82710680751173704</v>
      </c>
      <c r="Q21" s="4">
        <f t="shared" si="58"/>
        <v>1.3049907407407408</v>
      </c>
      <c r="R21">
        <v>53957</v>
      </c>
      <c r="S21">
        <v>24796</v>
      </c>
      <c r="T21">
        <v>53974</v>
      </c>
      <c r="U21">
        <v>24834</v>
      </c>
      <c r="V21" s="4">
        <v>49.211599999999997</v>
      </c>
      <c r="W21" s="4">
        <v>28.18</v>
      </c>
      <c r="X21" s="4">
        <v>14.23</v>
      </c>
      <c r="Y21" s="4">
        <v>8.3783300000000001</v>
      </c>
      <c r="Z21" s="4">
        <v>0</v>
      </c>
      <c r="AA21" s="4">
        <v>0</v>
      </c>
      <c r="AB21" s="4">
        <f t="shared" si="59"/>
        <v>99.999930000000006</v>
      </c>
      <c r="AC21" s="153">
        <v>119</v>
      </c>
      <c r="AD21" s="102">
        <v>1.7617400000000001</v>
      </c>
      <c r="AE21" s="102">
        <v>0.5</v>
      </c>
      <c r="AF21" s="102">
        <v>0.17777799999999999</v>
      </c>
      <c r="AG21" s="102">
        <v>0.87984399999999996</v>
      </c>
      <c r="AH21" s="102">
        <v>154.41300000000001</v>
      </c>
      <c r="AI21" s="102">
        <v>5.6980099999999999E-3</v>
      </c>
      <c r="AJ21" s="102">
        <v>2.1344699999999999E-3</v>
      </c>
      <c r="AK21" s="102">
        <v>5.3523399999999999E-2</v>
      </c>
      <c r="AL21" s="102">
        <v>0.58999500000000005</v>
      </c>
      <c r="AM21" s="102">
        <f t="shared" si="65"/>
        <v>0.1856713710211268</v>
      </c>
      <c r="AN21">
        <v>78942</v>
      </c>
      <c r="AO21">
        <v>21567</v>
      </c>
      <c r="AP21" s="4">
        <f t="shared" si="60"/>
        <v>5.9908333333333337</v>
      </c>
      <c r="AQ21" s="2">
        <v>0.49076388888888894</v>
      </c>
      <c r="AR21" s="4">
        <v>0.99999300000000002</v>
      </c>
      <c r="AS21">
        <v>947952</v>
      </c>
      <c r="AT21" s="4">
        <f t="shared" si="61"/>
        <v>263.32</v>
      </c>
      <c r="AU21">
        <v>1754.27</v>
      </c>
      <c r="AV21" s="4">
        <f t="shared" si="62"/>
        <v>73.094583333333333</v>
      </c>
      <c r="AW21">
        <v>12.0151</v>
      </c>
      <c r="AX21" s="3">
        <v>9987</v>
      </c>
      <c r="AY21">
        <f t="shared" si="63"/>
        <v>68955</v>
      </c>
      <c r="AZ21" s="4">
        <f t="shared" si="64"/>
        <v>708.60443170449628</v>
      </c>
      <c r="BA21" s="4">
        <f t="shared" si="66"/>
        <v>5.0804085310904172</v>
      </c>
    </row>
    <row r="22" spans="2:53" x14ac:dyDescent="0.35">
      <c r="B22" s="3">
        <v>20071130143451</v>
      </c>
      <c r="C22" s="3">
        <v>20081012155208</v>
      </c>
      <c r="D22" s="3">
        <f t="shared" si="52"/>
        <v>318</v>
      </c>
      <c r="E22" s="3">
        <f t="shared" si="53"/>
        <v>7632</v>
      </c>
      <c r="F22">
        <v>115</v>
      </c>
      <c r="G22">
        <f t="shared" si="54"/>
        <v>2760</v>
      </c>
      <c r="H22" s="4">
        <v>481.55500000000001</v>
      </c>
      <c r="I22" s="4">
        <f t="shared" si="55"/>
        <v>6.3096829140461219</v>
      </c>
      <c r="J22" s="4">
        <f t="shared" si="56"/>
        <v>17.447644927536231</v>
      </c>
      <c r="K22">
        <v>2784</v>
      </c>
      <c r="L22">
        <v>8</v>
      </c>
      <c r="M22" s="4">
        <v>11.951599999999999</v>
      </c>
      <c r="N22">
        <v>8</v>
      </c>
      <c r="O22" s="4">
        <v>2.4818699999999998</v>
      </c>
      <c r="P22" s="4">
        <f t="shared" si="57"/>
        <v>0.15659853249475891</v>
      </c>
      <c r="Q22" s="4">
        <f t="shared" si="58"/>
        <v>0.43302898550724633</v>
      </c>
      <c r="R22">
        <v>53938</v>
      </c>
      <c r="S22" s="161">
        <v>24809</v>
      </c>
      <c r="T22">
        <v>53972</v>
      </c>
      <c r="U22">
        <v>24829</v>
      </c>
      <c r="V22" s="4">
        <v>17.5685</v>
      </c>
      <c r="W22" s="4">
        <v>15.418699999999999</v>
      </c>
      <c r="X22" s="4">
        <v>14.3565</v>
      </c>
      <c r="Y22" s="4">
        <v>13.3711</v>
      </c>
      <c r="Z22" s="4">
        <v>10.998100000000001</v>
      </c>
      <c r="AA22" s="4">
        <v>10.1637</v>
      </c>
      <c r="AB22" s="4">
        <f t="shared" si="59"/>
        <v>81.876599999999996</v>
      </c>
      <c r="AC22" s="153">
        <v>104</v>
      </c>
      <c r="AD22" s="102">
        <v>1.4939499999999999</v>
      </c>
      <c r="AE22" s="102">
        <v>1</v>
      </c>
      <c r="AF22" s="102">
        <v>6.9565199999999994E-2</v>
      </c>
      <c r="AG22" s="102">
        <v>1.75969</v>
      </c>
      <c r="AH22" s="102">
        <v>161.67099999999999</v>
      </c>
      <c r="AI22" s="102">
        <v>1.0884400000000001E-2</v>
      </c>
      <c r="AJ22" s="102">
        <v>2.8735599999999998E-3</v>
      </c>
      <c r="AK22" s="102">
        <v>2.4818699999999999E-2</v>
      </c>
      <c r="AL22" s="102">
        <v>0.55191999999999997</v>
      </c>
      <c r="AM22" s="102">
        <f t="shared" si="65"/>
        <v>0.28621037182258913</v>
      </c>
      <c r="AN22">
        <v>38333</v>
      </c>
      <c r="AO22">
        <v>18304</v>
      </c>
      <c r="AP22" s="4">
        <f t="shared" si="60"/>
        <v>5.0844444444444443</v>
      </c>
      <c r="AQ22" s="2">
        <v>0.85813657407407407</v>
      </c>
      <c r="AR22" s="4">
        <v>0.99999300000000002</v>
      </c>
      <c r="AS22" s="1">
        <v>1733590</v>
      </c>
      <c r="AT22" s="4">
        <f t="shared" si="61"/>
        <v>481.55277777777781</v>
      </c>
      <c r="AU22">
        <v>333.33</v>
      </c>
      <c r="AV22" s="4">
        <f t="shared" si="62"/>
        <v>13.88875</v>
      </c>
      <c r="AW22">
        <v>45.360500000000002</v>
      </c>
      <c r="AX22" s="3">
        <v>435</v>
      </c>
      <c r="AY22">
        <f t="shared" si="63"/>
        <v>37898</v>
      </c>
      <c r="AZ22" s="4">
        <f t="shared" si="64"/>
        <v>36.396800428394528</v>
      </c>
      <c r="BA22" s="4">
        <f t="shared" si="66"/>
        <v>98.909793103448266</v>
      </c>
    </row>
    <row r="23" spans="2:53" x14ac:dyDescent="0.35">
      <c r="B23" s="3">
        <v>20080820120904</v>
      </c>
      <c r="C23" s="3">
        <v>20081129015805</v>
      </c>
      <c r="D23" s="3">
        <f t="shared" si="52"/>
        <v>102</v>
      </c>
      <c r="E23" s="3">
        <f t="shared" si="53"/>
        <v>2448</v>
      </c>
      <c r="F23">
        <v>71</v>
      </c>
      <c r="G23">
        <f t="shared" si="54"/>
        <v>1704</v>
      </c>
      <c r="H23" s="4">
        <v>204.815</v>
      </c>
      <c r="I23" s="4">
        <f t="shared" si="55"/>
        <v>8.366625816993464</v>
      </c>
      <c r="J23" s="4">
        <f t="shared" si="56"/>
        <v>12.019659624413146</v>
      </c>
      <c r="K23">
        <v>3122</v>
      </c>
      <c r="L23">
        <v>3</v>
      </c>
      <c r="M23" s="4">
        <v>14.831899999999999</v>
      </c>
      <c r="N23">
        <v>6</v>
      </c>
      <c r="O23" s="4">
        <v>7.2416200000000002</v>
      </c>
      <c r="P23" s="4">
        <f t="shared" si="57"/>
        <v>0.60587826797385613</v>
      </c>
      <c r="Q23" s="4">
        <f t="shared" si="58"/>
        <v>0.87041666666666662</v>
      </c>
      <c r="R23" s="161">
        <v>53940</v>
      </c>
      <c r="S23">
        <v>24789</v>
      </c>
      <c r="T23" s="161">
        <v>53944</v>
      </c>
      <c r="U23" s="161">
        <v>24810</v>
      </c>
      <c r="V23" s="4">
        <v>37.895099999999999</v>
      </c>
      <c r="W23" s="4">
        <v>37.123399999999997</v>
      </c>
      <c r="X23" s="4">
        <v>24.9818</v>
      </c>
      <c r="Y23" s="4">
        <v>0</v>
      </c>
      <c r="Z23" s="4">
        <v>0</v>
      </c>
      <c r="AA23" s="4">
        <v>0</v>
      </c>
      <c r="AB23" s="4">
        <f t="shared" si="59"/>
        <v>100.00029999999998</v>
      </c>
      <c r="AC23" s="153">
        <v>179</v>
      </c>
      <c r="AD23" s="102">
        <v>2.4719799999999998</v>
      </c>
      <c r="AE23" s="102">
        <v>0.5</v>
      </c>
      <c r="AF23" s="102">
        <v>8.4506999999999999E-2</v>
      </c>
      <c r="AG23" s="102">
        <v>0.659883</v>
      </c>
      <c r="AH23" s="102">
        <v>24.195699999999999</v>
      </c>
      <c r="AI23" s="102">
        <v>2.72727E-2</v>
      </c>
      <c r="AJ23" s="102">
        <v>9.6092200000000001E-4</v>
      </c>
      <c r="AK23" s="102">
        <v>7.24162E-2</v>
      </c>
      <c r="AL23" s="102">
        <v>0.520783</v>
      </c>
      <c r="AM23" s="102">
        <f t="shared" si="65"/>
        <v>4.0428623609068626E-2</v>
      </c>
      <c r="AN23">
        <v>152660</v>
      </c>
      <c r="AO23">
        <v>20970</v>
      </c>
      <c r="AP23" s="4">
        <f t="shared" si="60"/>
        <v>5.8250000000000002</v>
      </c>
      <c r="AQ23" s="2">
        <v>0.48887731481481483</v>
      </c>
      <c r="AR23" s="4">
        <v>0.99999300000000002</v>
      </c>
      <c r="AS23">
        <v>737330</v>
      </c>
      <c r="AT23" s="4">
        <f t="shared" si="61"/>
        <v>204.8138888888889</v>
      </c>
      <c r="AU23">
        <v>2150.14</v>
      </c>
      <c r="AV23" s="4">
        <f t="shared" si="62"/>
        <v>89.589166666666657</v>
      </c>
      <c r="AW23">
        <v>4.8321300000000003</v>
      </c>
      <c r="AX23" s="3">
        <v>16971</v>
      </c>
      <c r="AY23">
        <f t="shared" si="63"/>
        <v>135689</v>
      </c>
      <c r="AZ23" s="4">
        <f t="shared" si="64"/>
        <v>1144.2229249118454</v>
      </c>
      <c r="BA23" s="4">
        <f t="shared" si="66"/>
        <v>3.1462400565670849</v>
      </c>
    </row>
    <row r="24" spans="2:53" x14ac:dyDescent="0.35">
      <c r="B24" s="3">
        <v>20080509081231</v>
      </c>
      <c r="C24" s="3">
        <v>20081012061506</v>
      </c>
      <c r="D24" s="3">
        <f t="shared" si="52"/>
        <v>157</v>
      </c>
      <c r="E24" s="3">
        <f t="shared" si="53"/>
        <v>3768</v>
      </c>
      <c r="F24">
        <v>57</v>
      </c>
      <c r="G24">
        <f t="shared" si="54"/>
        <v>1368</v>
      </c>
      <c r="H24" s="4">
        <v>183.63300000000001</v>
      </c>
      <c r="I24" s="4">
        <f t="shared" si="55"/>
        <v>4.8734872611464963</v>
      </c>
      <c r="J24" s="4">
        <f t="shared" si="56"/>
        <v>13.423464912280703</v>
      </c>
      <c r="K24">
        <v>6556</v>
      </c>
      <c r="L24">
        <v>5</v>
      </c>
      <c r="M24" s="4">
        <v>10.472799999999999</v>
      </c>
      <c r="N24">
        <v>6</v>
      </c>
      <c r="O24" s="4">
        <v>5.7031200000000002</v>
      </c>
      <c r="P24" s="4">
        <f t="shared" si="57"/>
        <v>0.27794055201698514</v>
      </c>
      <c r="Q24" s="4">
        <f t="shared" si="58"/>
        <v>0.76555555555555554</v>
      </c>
      <c r="R24" s="161">
        <v>53939</v>
      </c>
      <c r="S24" s="161">
        <v>24808</v>
      </c>
      <c r="T24">
        <v>53953</v>
      </c>
      <c r="U24" s="161">
        <v>24816</v>
      </c>
      <c r="V24" s="4">
        <v>31.576499999999999</v>
      </c>
      <c r="W24" s="4">
        <v>21.7654</v>
      </c>
      <c r="X24" s="4">
        <v>19.1767</v>
      </c>
      <c r="Y24" s="4">
        <v>16.346599999999999</v>
      </c>
      <c r="Z24" s="4">
        <v>11.1347</v>
      </c>
      <c r="AA24" s="4">
        <v>0</v>
      </c>
      <c r="AB24" s="4">
        <f t="shared" si="59"/>
        <v>99.999899999999982</v>
      </c>
      <c r="AC24" s="153">
        <v>125</v>
      </c>
      <c r="AD24" s="102">
        <v>1.7454700000000001</v>
      </c>
      <c r="AE24" s="102">
        <v>0.83333299999999999</v>
      </c>
      <c r="AF24" s="102">
        <v>0.105263</v>
      </c>
      <c r="AG24" s="102">
        <v>1.0998000000000001</v>
      </c>
      <c r="AH24" s="102">
        <v>29.694700000000001</v>
      </c>
      <c r="AI24" s="102">
        <v>3.7037E-2</v>
      </c>
      <c r="AJ24" s="102">
        <v>7.6265999999999997E-4</v>
      </c>
      <c r="AK24" s="102">
        <v>5.7031199999999997E-2</v>
      </c>
      <c r="AL24" s="102">
        <v>0.52015599999999995</v>
      </c>
      <c r="AM24" s="102">
        <f t="shared" si="65"/>
        <v>4.0062063416401263E-2</v>
      </c>
      <c r="AN24">
        <v>80476</v>
      </c>
      <c r="AO24">
        <v>21218</v>
      </c>
      <c r="AP24" s="4">
        <f t="shared" si="60"/>
        <v>5.8938888888888892</v>
      </c>
      <c r="AQ24" s="2">
        <v>0.60173611111111114</v>
      </c>
      <c r="AR24" s="4">
        <v>0.99999300000000002</v>
      </c>
      <c r="AS24">
        <v>661077</v>
      </c>
      <c r="AT24" s="4">
        <f t="shared" si="61"/>
        <v>183.63249999999999</v>
      </c>
      <c r="AU24">
        <v>1411.86</v>
      </c>
      <c r="AV24" s="4">
        <f t="shared" si="62"/>
        <v>58.827499999999993</v>
      </c>
      <c r="AW24">
        <v>8.2204099999999993</v>
      </c>
      <c r="AX24" s="3">
        <v>5650</v>
      </c>
      <c r="AY24">
        <f t="shared" si="63"/>
        <v>74826</v>
      </c>
      <c r="AZ24" s="4">
        <f t="shared" si="64"/>
        <v>539.49278130012988</v>
      </c>
      <c r="BA24" s="4">
        <f t="shared" si="66"/>
        <v>6.6729345132743365</v>
      </c>
    </row>
    <row r="25" spans="2:53" x14ac:dyDescent="0.35">
      <c r="B25" s="3">
        <v>20081024114834</v>
      </c>
      <c r="C25" s="3">
        <v>20081212042153</v>
      </c>
      <c r="D25" s="3">
        <f t="shared" si="52"/>
        <v>50</v>
      </c>
      <c r="E25" s="3">
        <f t="shared" si="53"/>
        <v>1200</v>
      </c>
      <c r="F25">
        <v>34</v>
      </c>
      <c r="G25">
        <f t="shared" si="54"/>
        <v>816</v>
      </c>
      <c r="H25" s="4">
        <v>129.315</v>
      </c>
      <c r="I25" s="4">
        <f t="shared" si="55"/>
        <v>10.776249999999999</v>
      </c>
      <c r="J25" s="4">
        <f t="shared" si="56"/>
        <v>15.847426470588236</v>
      </c>
      <c r="K25">
        <v>1826</v>
      </c>
      <c r="L25">
        <v>3</v>
      </c>
      <c r="M25" s="4">
        <v>3.6722199999999998</v>
      </c>
      <c r="N25">
        <v>3</v>
      </c>
      <c r="O25" s="4">
        <v>2.8397600000000001</v>
      </c>
      <c r="P25" s="4">
        <f t="shared" si="57"/>
        <v>0.30601833333333334</v>
      </c>
      <c r="Q25" s="4">
        <f t="shared" si="58"/>
        <v>0.4500269607843137</v>
      </c>
      <c r="R25" s="161">
        <v>53939</v>
      </c>
      <c r="S25" s="161">
        <v>24816</v>
      </c>
      <c r="T25">
        <v>53949</v>
      </c>
      <c r="U25" s="161">
        <v>24821</v>
      </c>
      <c r="V25" s="4">
        <v>42.1937</v>
      </c>
      <c r="W25" s="4">
        <v>29.962199999999999</v>
      </c>
      <c r="X25" s="4">
        <v>27.844200000000001</v>
      </c>
      <c r="Y25" s="4">
        <v>0</v>
      </c>
      <c r="Z25" s="4">
        <v>0</v>
      </c>
      <c r="AA25" s="4">
        <v>0</v>
      </c>
      <c r="AB25" s="4">
        <f t="shared" si="59"/>
        <v>100.0001</v>
      </c>
      <c r="AC25" s="153">
        <v>8</v>
      </c>
      <c r="AD25" s="102">
        <v>1.22407</v>
      </c>
      <c r="AE25" s="102">
        <v>1</v>
      </c>
      <c r="AF25" s="102">
        <v>8.8235300000000003E-2</v>
      </c>
      <c r="AG25" s="102">
        <v>0.659883</v>
      </c>
      <c r="AH25" s="102">
        <v>14.5174</v>
      </c>
      <c r="AI25" s="102">
        <v>4.5454500000000002E-2</v>
      </c>
      <c r="AJ25" s="102">
        <v>1.6429400000000001E-3</v>
      </c>
      <c r="AK25" s="102">
        <v>2.8397599999999999E-2</v>
      </c>
      <c r="AL25" s="102">
        <v>0.50406200000000001</v>
      </c>
      <c r="AM25" s="102">
        <f t="shared" si="65"/>
        <v>6.6856932625000004E-2</v>
      </c>
      <c r="AN25">
        <v>75070</v>
      </c>
      <c r="AO25">
        <v>14606</v>
      </c>
      <c r="AP25" s="4">
        <f t="shared" si="60"/>
        <v>4.0572222222222223</v>
      </c>
      <c r="AQ25" s="2">
        <v>0.38686342592592587</v>
      </c>
      <c r="AR25" s="4">
        <v>0.99999300000000002</v>
      </c>
      <c r="AS25">
        <v>465531</v>
      </c>
      <c r="AT25" s="4">
        <f t="shared" si="61"/>
        <v>129.31416666666667</v>
      </c>
      <c r="AU25">
        <v>2207.94</v>
      </c>
      <c r="AV25" s="4">
        <f t="shared" si="62"/>
        <v>91.997500000000002</v>
      </c>
      <c r="AW25">
        <v>6.2041000000000004</v>
      </c>
      <c r="AX25" s="3">
        <v>2506</v>
      </c>
      <c r="AY25">
        <f t="shared" si="63"/>
        <v>72564</v>
      </c>
      <c r="AZ25" s="4">
        <f t="shared" si="64"/>
        <v>682.42098784931193</v>
      </c>
      <c r="BA25" s="4">
        <f t="shared" si="66"/>
        <v>5.2753359936153226</v>
      </c>
    </row>
    <row r="26" spans="2:53" x14ac:dyDescent="0.35">
      <c r="B26" s="3">
        <v>20080213135647</v>
      </c>
      <c r="C26" s="3">
        <v>20090928104630</v>
      </c>
      <c r="D26" s="3">
        <f t="shared" si="52"/>
        <v>594</v>
      </c>
      <c r="E26" s="3">
        <f t="shared" si="53"/>
        <v>14256</v>
      </c>
      <c r="F26">
        <v>427</v>
      </c>
      <c r="G26">
        <f t="shared" si="54"/>
        <v>10248</v>
      </c>
      <c r="H26" s="4">
        <v>887.35400000000004</v>
      </c>
      <c r="I26" s="4">
        <f t="shared" si="55"/>
        <v>6.2244248035914707</v>
      </c>
      <c r="J26" s="4">
        <f t="shared" si="56"/>
        <v>8.6588017174082754</v>
      </c>
      <c r="K26">
        <v>14275</v>
      </c>
      <c r="L26">
        <v>7</v>
      </c>
      <c r="M26" s="4">
        <v>64.236199999999997</v>
      </c>
      <c r="N26">
        <v>19</v>
      </c>
      <c r="O26" s="4">
        <v>7.2390699999999999</v>
      </c>
      <c r="P26" s="4">
        <f t="shared" si="57"/>
        <v>0.4505906285072952</v>
      </c>
      <c r="Q26" s="4">
        <f t="shared" si="58"/>
        <v>0.6268169398907103</v>
      </c>
      <c r="R26" s="161">
        <v>53939</v>
      </c>
      <c r="S26">
        <v>24794</v>
      </c>
      <c r="T26">
        <v>53974</v>
      </c>
      <c r="U26">
        <v>24833</v>
      </c>
      <c r="V26" s="4">
        <v>39.563600000000001</v>
      </c>
      <c r="W26" s="4">
        <v>34.110700000000001</v>
      </c>
      <c r="X26" s="4">
        <v>18.187200000000001</v>
      </c>
      <c r="Y26" s="4">
        <v>2.6214</v>
      </c>
      <c r="Z26" s="4">
        <v>2.0998899999999998</v>
      </c>
      <c r="AA26" s="4">
        <v>1.72194</v>
      </c>
      <c r="AB26" s="4">
        <f t="shared" si="59"/>
        <v>98.304730000000006</v>
      </c>
      <c r="AC26" s="153">
        <v>85</v>
      </c>
      <c r="AD26" s="102">
        <v>3.3808500000000001</v>
      </c>
      <c r="AE26" s="102">
        <v>0.368421</v>
      </c>
      <c r="AF26" s="102">
        <v>4.4496500000000001E-2</v>
      </c>
      <c r="AG26" s="102">
        <v>1.53973</v>
      </c>
      <c r="AH26" s="102">
        <v>316.74400000000003</v>
      </c>
      <c r="AI26" s="102">
        <v>4.8611100000000001E-3</v>
      </c>
      <c r="AJ26" s="102">
        <v>4.9036800000000003E-4</v>
      </c>
      <c r="AK26" s="102">
        <v>7.2390700000000002E-2</v>
      </c>
      <c r="AL26" s="102">
        <v>0.48330499999999998</v>
      </c>
      <c r="AM26" s="102">
        <f t="shared" si="65"/>
        <v>3.8212241823232324E-2</v>
      </c>
      <c r="AN26">
        <v>520779</v>
      </c>
      <c r="AO26">
        <v>21003</v>
      </c>
      <c r="AP26" s="4">
        <f t="shared" si="60"/>
        <v>5.8341666666666665</v>
      </c>
      <c r="AQ26" s="2">
        <v>0.40009259259259261</v>
      </c>
      <c r="AR26" s="4">
        <v>0.99999300000000002</v>
      </c>
      <c r="AS26" s="1">
        <v>3194480</v>
      </c>
      <c r="AT26" s="4">
        <f t="shared" si="61"/>
        <v>887.35555555555561</v>
      </c>
      <c r="AU26">
        <v>1219.6199999999999</v>
      </c>
      <c r="AV26" s="4">
        <f t="shared" si="62"/>
        <v>50.817499999999995</v>
      </c>
      <c r="AW26">
        <v>6.1390799999999999</v>
      </c>
      <c r="AX26" s="3">
        <v>56937</v>
      </c>
      <c r="AY26">
        <f t="shared" si="63"/>
        <v>463842</v>
      </c>
      <c r="AZ26" s="4">
        <f t="shared" si="64"/>
        <v>886.36936805103664</v>
      </c>
      <c r="BA26" s="4">
        <f t="shared" si="66"/>
        <v>4.0615121976921857</v>
      </c>
    </row>
    <row r="27" spans="2:53" x14ac:dyDescent="0.35">
      <c r="B27" s="3">
        <v>20071130143600</v>
      </c>
      <c r="C27" s="3">
        <v>20080814074950</v>
      </c>
      <c r="D27" s="3">
        <f t="shared" si="52"/>
        <v>259</v>
      </c>
      <c r="E27" s="3">
        <f t="shared" si="53"/>
        <v>6216</v>
      </c>
      <c r="F27">
        <v>157</v>
      </c>
      <c r="G27">
        <f t="shared" si="54"/>
        <v>3768</v>
      </c>
      <c r="H27" s="4">
        <v>334.846</v>
      </c>
      <c r="I27" s="4">
        <f t="shared" si="55"/>
        <v>5.3868404118404118</v>
      </c>
      <c r="J27" s="4">
        <f t="shared" si="56"/>
        <v>8.8865711252653927</v>
      </c>
      <c r="K27">
        <v>2333</v>
      </c>
      <c r="L27">
        <v>4</v>
      </c>
      <c r="M27" s="4">
        <v>16.490600000000001</v>
      </c>
      <c r="N27">
        <v>7</v>
      </c>
      <c r="O27" s="4">
        <v>4.92483</v>
      </c>
      <c r="P27" s="4">
        <f t="shared" si="57"/>
        <v>0.26529279279279278</v>
      </c>
      <c r="Q27" s="4">
        <f t="shared" si="58"/>
        <v>0.43764861995753718</v>
      </c>
      <c r="R27" s="161">
        <v>53940</v>
      </c>
      <c r="S27" s="161">
        <v>24803</v>
      </c>
      <c r="T27">
        <v>53975</v>
      </c>
      <c r="U27">
        <v>24828</v>
      </c>
      <c r="V27" s="4">
        <v>62.2746</v>
      </c>
      <c r="W27" s="4">
        <v>15.931699999999999</v>
      </c>
      <c r="X27" s="4">
        <v>13.9945</v>
      </c>
      <c r="Y27" s="4">
        <v>7.7990700000000004</v>
      </c>
      <c r="Z27" s="4">
        <v>0</v>
      </c>
      <c r="AA27" s="4">
        <v>0</v>
      </c>
      <c r="AB27" s="4">
        <f t="shared" si="59"/>
        <v>99.999870000000001</v>
      </c>
      <c r="AC27" s="153">
        <v>92</v>
      </c>
      <c r="AD27" s="102">
        <v>2.3557999999999999</v>
      </c>
      <c r="AE27" s="102">
        <v>0.57142899999999996</v>
      </c>
      <c r="AF27" s="102">
        <v>4.4586000000000001E-2</v>
      </c>
      <c r="AG27" s="102">
        <v>0.87984399999999996</v>
      </c>
      <c r="AH27" s="102">
        <v>205.88300000000001</v>
      </c>
      <c r="AI27" s="102">
        <v>4.2735000000000004E-3</v>
      </c>
      <c r="AJ27" s="102">
        <v>1.7145299999999999E-3</v>
      </c>
      <c r="AK27" s="102">
        <v>4.9248300000000002E-2</v>
      </c>
      <c r="AL27" s="102">
        <v>0.48111300000000001</v>
      </c>
      <c r="AM27" s="102">
        <f t="shared" si="65"/>
        <v>0.15227843686615186</v>
      </c>
      <c r="AN27">
        <v>42800</v>
      </c>
      <c r="AO27">
        <v>21557</v>
      </c>
      <c r="AP27" s="4">
        <f t="shared" si="60"/>
        <v>5.9880555555555555</v>
      </c>
      <c r="AQ27" s="2">
        <v>0.63504629629629628</v>
      </c>
      <c r="AR27" s="4">
        <v>0.99999300000000002</v>
      </c>
      <c r="AS27" s="1">
        <v>1205460</v>
      </c>
      <c r="AT27" s="4">
        <f t="shared" si="61"/>
        <v>334.85</v>
      </c>
      <c r="AU27">
        <v>272.61099999999999</v>
      </c>
      <c r="AV27" s="4">
        <f t="shared" si="62"/>
        <v>11.358791666666667</v>
      </c>
      <c r="AW27">
        <v>28.268599999999999</v>
      </c>
      <c r="AX27" s="3">
        <v>3526</v>
      </c>
      <c r="AY27">
        <f t="shared" si="63"/>
        <v>39274</v>
      </c>
      <c r="AZ27" s="4">
        <f t="shared" si="64"/>
        <v>213.81878160891659</v>
      </c>
      <c r="BA27" s="4">
        <f t="shared" si="66"/>
        <v>16.836687464549065</v>
      </c>
    </row>
    <row r="28" spans="2:53" x14ac:dyDescent="0.35">
      <c r="B28" s="3">
        <v>20080429161743</v>
      </c>
      <c r="C28" s="3">
        <v>20080829001628</v>
      </c>
      <c r="D28" s="3">
        <f t="shared" si="52"/>
        <v>123</v>
      </c>
      <c r="E28" s="3">
        <f t="shared" si="53"/>
        <v>2952</v>
      </c>
      <c r="F28">
        <v>100</v>
      </c>
      <c r="G28">
        <f t="shared" si="54"/>
        <v>2400</v>
      </c>
      <c r="H28" s="4">
        <v>99.090999999999994</v>
      </c>
      <c r="I28" s="4">
        <f t="shared" si="55"/>
        <v>3.3567411924119237</v>
      </c>
      <c r="J28" s="4">
        <f t="shared" si="56"/>
        <v>4.1287916666666664</v>
      </c>
      <c r="K28">
        <v>2272</v>
      </c>
      <c r="L28">
        <v>4</v>
      </c>
      <c r="M28" s="4">
        <v>6.1180500000000002</v>
      </c>
      <c r="N28">
        <v>5</v>
      </c>
      <c r="O28" s="4">
        <v>6.1741700000000002</v>
      </c>
      <c r="P28" s="4">
        <f t="shared" si="57"/>
        <v>0.20725101626016262</v>
      </c>
      <c r="Q28" s="4">
        <f t="shared" si="58"/>
        <v>0.25491875000000003</v>
      </c>
      <c r="R28" s="161">
        <v>53944</v>
      </c>
      <c r="S28">
        <v>24793</v>
      </c>
      <c r="T28">
        <v>53983</v>
      </c>
      <c r="U28" s="161">
        <v>24817</v>
      </c>
      <c r="V28" s="4">
        <v>41.489199999999997</v>
      </c>
      <c r="W28" s="4">
        <v>23.1737</v>
      </c>
      <c r="X28" s="4">
        <v>18.787800000000001</v>
      </c>
      <c r="Y28" s="4">
        <v>16.549399999999999</v>
      </c>
      <c r="Z28" s="4">
        <v>0</v>
      </c>
      <c r="AA28" s="4">
        <v>0</v>
      </c>
      <c r="AB28" s="4">
        <f t="shared" si="59"/>
        <v>100.0001</v>
      </c>
      <c r="AC28" s="153">
        <v>78</v>
      </c>
      <c r="AD28" s="102">
        <v>1.2236100000000001</v>
      </c>
      <c r="AE28" s="102">
        <v>0.8</v>
      </c>
      <c r="AF28" s="102">
        <v>0.05</v>
      </c>
      <c r="AG28" s="102">
        <v>0.87984399999999996</v>
      </c>
      <c r="AH28" s="102">
        <v>219.96100000000001</v>
      </c>
      <c r="AI28" s="102">
        <v>4.0000000000000001E-3</v>
      </c>
      <c r="AJ28" s="102">
        <v>1.76056E-3</v>
      </c>
      <c r="AK28" s="102">
        <v>6.1741699999999997E-2</v>
      </c>
      <c r="AL28" s="102">
        <v>0.47446100000000002</v>
      </c>
      <c r="AM28" s="102">
        <f t="shared" si="65"/>
        <v>1.5953785269647695E-2</v>
      </c>
      <c r="AN28">
        <v>75157</v>
      </c>
      <c r="AO28">
        <v>17043</v>
      </c>
      <c r="AP28" s="4">
        <f t="shared" si="60"/>
        <v>4.7341666666666669</v>
      </c>
      <c r="AQ28" s="2">
        <v>0.94978009259259266</v>
      </c>
      <c r="AR28" s="4">
        <v>0.99999300000000002</v>
      </c>
      <c r="AS28">
        <v>356728</v>
      </c>
      <c r="AT28" s="4">
        <f t="shared" si="61"/>
        <v>99.091111111111104</v>
      </c>
      <c r="AU28">
        <v>751.57</v>
      </c>
      <c r="AV28" s="4">
        <f t="shared" si="62"/>
        <v>31.315416666666668</v>
      </c>
      <c r="AW28">
        <v>4.7527600000000003</v>
      </c>
      <c r="AX28" s="3">
        <v>7077</v>
      </c>
      <c r="AY28">
        <f t="shared" si="63"/>
        <v>68080</v>
      </c>
      <c r="AZ28" s="4">
        <f t="shared" si="64"/>
        <v>1156.7411184936377</v>
      </c>
      <c r="BA28" s="4">
        <f t="shared" si="66"/>
        <v>3.1121916066129716</v>
      </c>
    </row>
    <row r="29" spans="2:53" x14ac:dyDescent="0.35">
      <c r="B29" s="3">
        <v>20070524103937</v>
      </c>
      <c r="C29" s="3">
        <v>20090515121928</v>
      </c>
      <c r="D29" s="3">
        <f t="shared" si="52"/>
        <v>723</v>
      </c>
      <c r="E29" s="3">
        <f t="shared" si="53"/>
        <v>17352</v>
      </c>
      <c r="F29">
        <v>96</v>
      </c>
      <c r="G29">
        <f t="shared" si="54"/>
        <v>2304</v>
      </c>
      <c r="H29" s="4">
        <v>226.22900000000001</v>
      </c>
      <c r="I29" s="4">
        <f t="shared" si="55"/>
        <v>1.303763254956201</v>
      </c>
      <c r="J29" s="4">
        <f t="shared" si="56"/>
        <v>9.8189670138888889</v>
      </c>
      <c r="K29">
        <v>6332</v>
      </c>
      <c r="L29">
        <v>5</v>
      </c>
      <c r="M29" s="4">
        <v>10.7117</v>
      </c>
      <c r="N29">
        <v>6</v>
      </c>
      <c r="O29" s="4">
        <v>4.7348999999999997</v>
      </c>
      <c r="P29" s="4">
        <f t="shared" si="57"/>
        <v>6.1731788842784699E-2</v>
      </c>
      <c r="Q29" s="4">
        <f t="shared" si="58"/>
        <v>0.46491753472222225</v>
      </c>
      <c r="R29">
        <v>53947</v>
      </c>
      <c r="S29">
        <v>24798</v>
      </c>
      <c r="T29">
        <v>53962</v>
      </c>
      <c r="U29">
        <v>24831</v>
      </c>
      <c r="V29" s="4">
        <v>33.672899999999998</v>
      </c>
      <c r="W29" s="4">
        <v>27.884899999999998</v>
      </c>
      <c r="X29" s="4">
        <v>16.819600000000001</v>
      </c>
      <c r="Y29" s="4">
        <v>12.24</v>
      </c>
      <c r="Z29" s="4">
        <v>9.3822600000000005</v>
      </c>
      <c r="AA29" s="4">
        <v>0</v>
      </c>
      <c r="AB29" s="4">
        <f t="shared" si="59"/>
        <v>99.999659999999992</v>
      </c>
      <c r="AC29" s="153">
        <v>82</v>
      </c>
      <c r="AD29" s="102">
        <v>1.78528</v>
      </c>
      <c r="AE29" s="102">
        <v>0.83333299999999999</v>
      </c>
      <c r="AF29" s="102">
        <v>6.25E-2</v>
      </c>
      <c r="AG29" s="102">
        <v>1.0998000000000001</v>
      </c>
      <c r="AH29" s="102">
        <v>119.65900000000001</v>
      </c>
      <c r="AI29" s="102">
        <v>9.1911800000000002E-3</v>
      </c>
      <c r="AJ29" s="102">
        <v>7.8963999999999998E-4</v>
      </c>
      <c r="AK29" s="102">
        <v>4.7349000000000002E-2</v>
      </c>
      <c r="AL29" s="102">
        <v>0.45499800000000001</v>
      </c>
      <c r="AM29" s="102">
        <f t="shared" si="65"/>
        <v>6.9934252124827104E-3</v>
      </c>
      <c r="AN29">
        <v>151925</v>
      </c>
      <c r="AO29">
        <v>14412</v>
      </c>
      <c r="AP29" s="4">
        <f t="shared" si="60"/>
        <v>4.003333333333333</v>
      </c>
      <c r="AQ29" s="2">
        <v>0.71709490740740733</v>
      </c>
      <c r="AR29" s="4">
        <v>0.99999300000000002</v>
      </c>
      <c r="AS29">
        <v>814416</v>
      </c>
      <c r="AT29" s="4">
        <f t="shared" si="61"/>
        <v>226.22666666666666</v>
      </c>
      <c r="AU29">
        <v>1582.55</v>
      </c>
      <c r="AV29" s="4">
        <f t="shared" si="62"/>
        <v>65.939583333333331</v>
      </c>
      <c r="AW29">
        <v>5.3640299999999996</v>
      </c>
      <c r="AX29" s="3">
        <v>5897</v>
      </c>
      <c r="AY29">
        <f t="shared" si="63"/>
        <v>146028</v>
      </c>
      <c r="AZ29" s="4">
        <f t="shared" si="64"/>
        <v>550.5195253787914</v>
      </c>
      <c r="BA29" s="4">
        <f t="shared" si="66"/>
        <v>6.5392775987790408</v>
      </c>
    </row>
    <row r="30" spans="2:53" x14ac:dyDescent="0.35">
      <c r="B30" s="3">
        <v>20081025142200</v>
      </c>
      <c r="C30" s="3">
        <v>20081215095900</v>
      </c>
      <c r="D30" s="3">
        <f t="shared" si="52"/>
        <v>52</v>
      </c>
      <c r="E30" s="3">
        <f t="shared" si="53"/>
        <v>1248</v>
      </c>
      <c r="F30">
        <v>54</v>
      </c>
      <c r="G30">
        <f t="shared" si="54"/>
        <v>1296</v>
      </c>
      <c r="H30" s="4">
        <v>320.39699999999999</v>
      </c>
      <c r="I30" s="4">
        <f t="shared" si="55"/>
        <v>25.672836538461535</v>
      </c>
      <c r="J30" s="4">
        <f t="shared" si="56"/>
        <v>24.72199074074074</v>
      </c>
      <c r="K30">
        <v>3124</v>
      </c>
      <c r="L30">
        <v>3</v>
      </c>
      <c r="M30" s="4">
        <v>6.9749999999999996</v>
      </c>
      <c r="N30">
        <v>4</v>
      </c>
      <c r="O30" s="4">
        <v>2.17699</v>
      </c>
      <c r="P30" s="4">
        <f t="shared" si="57"/>
        <v>0.55889423076923073</v>
      </c>
      <c r="Q30" s="4">
        <f t="shared" si="58"/>
        <v>0.53819444444444442</v>
      </c>
      <c r="R30">
        <v>53903</v>
      </c>
      <c r="S30">
        <v>24789</v>
      </c>
      <c r="T30">
        <v>53919</v>
      </c>
      <c r="U30">
        <v>24832</v>
      </c>
      <c r="V30" s="4">
        <v>67.721999999999994</v>
      </c>
      <c r="W30" s="4">
        <v>16.5273</v>
      </c>
      <c r="X30" s="4">
        <v>15.7507</v>
      </c>
      <c r="Y30" s="4">
        <v>0</v>
      </c>
      <c r="Z30" s="4">
        <v>0</v>
      </c>
      <c r="AA30" s="4">
        <v>0</v>
      </c>
      <c r="AB30" s="4">
        <f t="shared" si="59"/>
        <v>99.999999999999986</v>
      </c>
      <c r="AC30" s="153">
        <v>7</v>
      </c>
      <c r="AD30" s="102">
        <v>1.7437499999999999</v>
      </c>
      <c r="AE30" s="102">
        <v>0.75</v>
      </c>
      <c r="AF30" s="102">
        <v>7.4074100000000004E-2</v>
      </c>
      <c r="AG30" s="102">
        <v>0.659883</v>
      </c>
      <c r="AH30" s="102">
        <v>164.53100000000001</v>
      </c>
      <c r="AI30" s="102">
        <v>4.0106999999999999E-3</v>
      </c>
      <c r="AJ30" s="102">
        <v>9.6030699999999998E-4</v>
      </c>
      <c r="AK30" s="102">
        <v>2.1769899999999998E-2</v>
      </c>
      <c r="AL30" s="102">
        <v>0.41417500000000002</v>
      </c>
      <c r="AM30" s="102">
        <f t="shared" si="65"/>
        <v>0.3751725640384615</v>
      </c>
      <c r="AN30">
        <v>78982</v>
      </c>
      <c r="AO30">
        <v>21490</v>
      </c>
      <c r="AP30" s="4">
        <f t="shared" si="60"/>
        <v>5.9694444444444441</v>
      </c>
      <c r="AQ30" s="2">
        <v>0.54244212962962968</v>
      </c>
      <c r="AR30" s="4">
        <v>0.99999300000000002</v>
      </c>
      <c r="AS30" s="1">
        <v>1153430</v>
      </c>
      <c r="AT30" s="4">
        <f t="shared" si="61"/>
        <v>320.39722222222224</v>
      </c>
      <c r="AU30">
        <v>1462.63</v>
      </c>
      <c r="AV30" s="4">
        <f t="shared" si="62"/>
        <v>60.942916666666669</v>
      </c>
      <c r="AW30">
        <v>14.6136</v>
      </c>
      <c r="AX30" s="3">
        <v>4199</v>
      </c>
      <c r="AY30">
        <f t="shared" si="63"/>
        <v>74783</v>
      </c>
      <c r="AZ30" s="4">
        <f t="shared" si="64"/>
        <v>602.00716845878139</v>
      </c>
      <c r="BA30" s="4">
        <f t="shared" si="66"/>
        <v>5.9799952369611811</v>
      </c>
    </row>
    <row r="31" spans="2:53" x14ac:dyDescent="0.35">
      <c r="B31" s="3">
        <v>20090203104938</v>
      </c>
      <c r="C31" s="3">
        <v>20090714024205</v>
      </c>
      <c r="D31" s="3">
        <f t="shared" si="52"/>
        <v>162</v>
      </c>
      <c r="E31" s="3">
        <f t="shared" si="53"/>
        <v>3888</v>
      </c>
      <c r="F31">
        <v>72</v>
      </c>
      <c r="G31">
        <f t="shared" si="54"/>
        <v>1728</v>
      </c>
      <c r="H31" s="4">
        <v>131.268</v>
      </c>
      <c r="I31" s="4">
        <f t="shared" si="55"/>
        <v>3.3762345679012347</v>
      </c>
      <c r="J31" s="4">
        <f t="shared" si="56"/>
        <v>7.5965277777777782</v>
      </c>
      <c r="K31">
        <v>2271</v>
      </c>
      <c r="L31">
        <v>3</v>
      </c>
      <c r="M31" s="4">
        <v>4.88056</v>
      </c>
      <c r="N31">
        <v>4</v>
      </c>
      <c r="O31" s="4">
        <v>3.7180200000000001</v>
      </c>
      <c r="P31" s="4">
        <f t="shared" si="57"/>
        <v>0.12552880658436213</v>
      </c>
      <c r="Q31" s="4">
        <f t="shared" si="58"/>
        <v>0.28243981481481484</v>
      </c>
      <c r="R31" s="161">
        <v>53944</v>
      </c>
      <c r="S31">
        <v>24791</v>
      </c>
      <c r="T31">
        <v>53960</v>
      </c>
      <c r="U31" s="161">
        <v>24820</v>
      </c>
      <c r="V31" s="4">
        <v>46.385800000000003</v>
      </c>
      <c r="W31" s="4">
        <v>29.539000000000001</v>
      </c>
      <c r="X31" s="4">
        <v>24.075099999999999</v>
      </c>
      <c r="Y31" s="4">
        <v>0</v>
      </c>
      <c r="Z31" s="4">
        <v>0</v>
      </c>
      <c r="AA31" s="4">
        <v>0</v>
      </c>
      <c r="AB31" s="4">
        <f t="shared" si="59"/>
        <v>99.999899999999997</v>
      </c>
      <c r="AC31" s="153">
        <v>44</v>
      </c>
      <c r="AD31" s="102">
        <v>1.22014</v>
      </c>
      <c r="AE31" s="102">
        <v>0.75</v>
      </c>
      <c r="AF31" s="102">
        <v>5.5555599999999997E-2</v>
      </c>
      <c r="AG31" s="102">
        <v>0.659883</v>
      </c>
      <c r="AH31" s="102">
        <v>112.18</v>
      </c>
      <c r="AI31" s="102">
        <v>5.8823499999999997E-3</v>
      </c>
      <c r="AJ31" s="102">
        <v>1.3209999999999999E-3</v>
      </c>
      <c r="AK31" s="102">
        <v>3.7180199999999997E-2</v>
      </c>
      <c r="AL31" s="102">
        <v>0.40697299999999997</v>
      </c>
      <c r="AM31" s="102">
        <f t="shared" si="65"/>
        <v>3.0941197836419757E-2</v>
      </c>
      <c r="AN31">
        <v>51637</v>
      </c>
      <c r="AO31">
        <v>17050</v>
      </c>
      <c r="AP31" s="4">
        <f t="shared" si="60"/>
        <v>4.7361111111111107</v>
      </c>
      <c r="AQ31" s="2">
        <v>0.4364467592592593</v>
      </c>
      <c r="AR31" s="4">
        <v>0.99999300000000002</v>
      </c>
      <c r="AS31">
        <v>472563</v>
      </c>
      <c r="AT31" s="4">
        <f t="shared" si="61"/>
        <v>131.26750000000001</v>
      </c>
      <c r="AU31">
        <v>717.18100000000004</v>
      </c>
      <c r="AV31" s="4">
        <f t="shared" si="62"/>
        <v>29.882541666666668</v>
      </c>
      <c r="AW31">
        <v>9.1644100000000002</v>
      </c>
      <c r="AX31" s="3">
        <v>3014</v>
      </c>
      <c r="AY31">
        <f t="shared" si="63"/>
        <v>48623</v>
      </c>
      <c r="AZ31" s="4">
        <f t="shared" si="64"/>
        <v>617.55208418706047</v>
      </c>
      <c r="BA31" s="4">
        <f t="shared" si="66"/>
        <v>5.8294678168546783</v>
      </c>
    </row>
    <row r="32" spans="2:53" x14ac:dyDescent="0.35">
      <c r="B32" s="3">
        <v>20090212030216</v>
      </c>
      <c r="C32" s="3">
        <v>20090727000020</v>
      </c>
      <c r="D32" s="3">
        <f t="shared" si="52"/>
        <v>166</v>
      </c>
      <c r="E32" s="3">
        <f t="shared" si="53"/>
        <v>3984</v>
      </c>
      <c r="F32">
        <v>198</v>
      </c>
      <c r="G32">
        <f t="shared" si="54"/>
        <v>4752</v>
      </c>
      <c r="H32" s="4">
        <v>277.54500000000002</v>
      </c>
      <c r="I32" s="4">
        <f t="shared" si="55"/>
        <v>6.9664909638554224</v>
      </c>
      <c r="J32" s="4">
        <f t="shared" si="56"/>
        <v>5.8405934343434351</v>
      </c>
      <c r="K32">
        <v>6119</v>
      </c>
      <c r="L32">
        <v>6</v>
      </c>
      <c r="M32" s="4">
        <v>7.2905600000000002</v>
      </c>
      <c r="N32">
        <v>6</v>
      </c>
      <c r="O32" s="4">
        <v>2.6267999999999998</v>
      </c>
      <c r="P32" s="4">
        <f t="shared" si="57"/>
        <v>0.18299598393574298</v>
      </c>
      <c r="Q32" s="4">
        <f t="shared" si="58"/>
        <v>0.15342087542087543</v>
      </c>
      <c r="R32">
        <v>53933</v>
      </c>
      <c r="S32">
        <v>24771</v>
      </c>
      <c r="T32">
        <v>53968</v>
      </c>
      <c r="U32">
        <v>24838</v>
      </c>
      <c r="V32" s="4">
        <v>18.456099999999999</v>
      </c>
      <c r="W32" s="4">
        <v>18.353300000000001</v>
      </c>
      <c r="X32" s="4">
        <v>17.076899999999998</v>
      </c>
      <c r="Y32" s="4">
        <v>17.035</v>
      </c>
      <c r="Z32" s="4">
        <v>14.703200000000001</v>
      </c>
      <c r="AA32" s="4">
        <v>14.375500000000001</v>
      </c>
      <c r="AB32" s="4">
        <f t="shared" si="59"/>
        <v>99.999999999999986</v>
      </c>
      <c r="AC32" s="153">
        <v>34</v>
      </c>
      <c r="AD32" s="102">
        <v>1.21509</v>
      </c>
      <c r="AE32" s="102">
        <v>1</v>
      </c>
      <c r="AF32" s="102">
        <v>3.0303E-2</v>
      </c>
      <c r="AG32" s="102">
        <v>1.3197700000000001</v>
      </c>
      <c r="AH32" s="102">
        <v>538.46500000000003</v>
      </c>
      <c r="AI32" s="102">
        <v>2.4509800000000002E-3</v>
      </c>
      <c r="AJ32" s="102">
        <v>9.8055199999999999E-4</v>
      </c>
      <c r="AK32" s="102">
        <v>2.6268E-2</v>
      </c>
      <c r="AL32" s="102">
        <v>0.38851400000000003</v>
      </c>
      <c r="AM32" s="102">
        <f t="shared" si="65"/>
        <v>4.2108466976656635E-2</v>
      </c>
      <c r="AN32">
        <v>165499</v>
      </c>
      <c r="AO32">
        <v>19288</v>
      </c>
      <c r="AP32" s="4">
        <f t="shared" si="60"/>
        <v>5.3577777777777778</v>
      </c>
      <c r="AQ32" s="2">
        <v>0.2447337962962963</v>
      </c>
      <c r="AR32" s="4">
        <v>0.99999300000000002</v>
      </c>
      <c r="AS32">
        <v>999151</v>
      </c>
      <c r="AT32" s="4">
        <f t="shared" si="61"/>
        <v>277.54194444444443</v>
      </c>
      <c r="AU32">
        <v>835.85400000000004</v>
      </c>
      <c r="AV32" s="4">
        <f t="shared" si="62"/>
        <v>34.827249999999999</v>
      </c>
      <c r="AW32">
        <v>6.0444300000000002</v>
      </c>
      <c r="AX32" s="3">
        <v>826</v>
      </c>
      <c r="AY32">
        <f t="shared" si="63"/>
        <v>164673</v>
      </c>
      <c r="AZ32" s="4">
        <f t="shared" si="64"/>
        <v>113.29719527718035</v>
      </c>
      <c r="BA32" s="4">
        <f t="shared" si="66"/>
        <v>31.774837772397095</v>
      </c>
    </row>
    <row r="33" spans="2:53" x14ac:dyDescent="0.35">
      <c r="B33" s="3">
        <v>20081030092748</v>
      </c>
      <c r="C33" s="3">
        <v>20090704063554</v>
      </c>
      <c r="D33" s="3">
        <f t="shared" si="52"/>
        <v>248</v>
      </c>
      <c r="E33" s="3">
        <f t="shared" si="53"/>
        <v>5952</v>
      </c>
      <c r="F33">
        <v>391</v>
      </c>
      <c r="G33">
        <f t="shared" si="54"/>
        <v>9384</v>
      </c>
      <c r="H33" s="4">
        <v>1118.67</v>
      </c>
      <c r="I33" s="4">
        <f t="shared" si="55"/>
        <v>18.794858870967744</v>
      </c>
      <c r="J33" s="4">
        <f t="shared" si="56"/>
        <v>11.9210358056266</v>
      </c>
      <c r="K33">
        <v>25752</v>
      </c>
      <c r="L33">
        <v>3</v>
      </c>
      <c r="M33" s="4">
        <v>54.256399999999999</v>
      </c>
      <c r="N33">
        <v>28</v>
      </c>
      <c r="O33" s="4">
        <v>4.85006</v>
      </c>
      <c r="P33" s="4">
        <f t="shared" si="57"/>
        <v>0.91156586021505381</v>
      </c>
      <c r="Q33" s="4">
        <f t="shared" si="58"/>
        <v>0.57817988064791126</v>
      </c>
      <c r="R33" s="161">
        <v>53943</v>
      </c>
      <c r="S33" s="161">
        <v>24806</v>
      </c>
      <c r="T33">
        <v>53959</v>
      </c>
      <c r="U33" s="161">
        <v>24818</v>
      </c>
      <c r="V33" s="4">
        <v>49.887599999999999</v>
      </c>
      <c r="W33" s="4">
        <v>48.267699999999998</v>
      </c>
      <c r="X33" s="4">
        <v>1.8446400000000001</v>
      </c>
      <c r="Y33" s="4">
        <v>0</v>
      </c>
      <c r="Z33" s="4">
        <v>0</v>
      </c>
      <c r="AA33" s="4">
        <v>0</v>
      </c>
      <c r="AB33" s="4">
        <f t="shared" si="59"/>
        <v>99.999939999999995</v>
      </c>
      <c r="AC33" s="153">
        <v>17</v>
      </c>
      <c r="AD33" s="102">
        <v>1.93773</v>
      </c>
      <c r="AE33" s="102">
        <v>0.107143</v>
      </c>
      <c r="AF33" s="102">
        <v>7.1611300000000003E-2</v>
      </c>
      <c r="AG33" s="102">
        <v>0.659883</v>
      </c>
      <c r="AH33" s="102">
        <v>48.611400000000003</v>
      </c>
      <c r="AI33" s="102">
        <v>1.35747E-2</v>
      </c>
      <c r="AJ33" s="102">
        <v>1.16496E-4</v>
      </c>
      <c r="AK33" s="102">
        <v>4.8500599999999998E-2</v>
      </c>
      <c r="AL33" s="102">
        <v>0.31036200000000003</v>
      </c>
      <c r="AM33" s="102">
        <f t="shared" si="65"/>
        <v>0.10405416511592742</v>
      </c>
      <c r="AN33">
        <v>727806</v>
      </c>
      <c r="AO33">
        <v>19855</v>
      </c>
      <c r="AP33" s="4">
        <f t="shared" si="60"/>
        <v>5.5152777777777775</v>
      </c>
      <c r="AQ33" s="2">
        <v>0.91403935185185192</v>
      </c>
      <c r="AR33" s="4">
        <v>0.99999300000000002</v>
      </c>
      <c r="AS33" s="1">
        <v>4027200</v>
      </c>
      <c r="AT33" s="4">
        <f t="shared" si="61"/>
        <v>1118.6666666666667</v>
      </c>
      <c r="AU33">
        <v>1861.4</v>
      </c>
      <c r="AV33" s="4">
        <f t="shared" si="62"/>
        <v>77.558333333333337</v>
      </c>
      <c r="AW33">
        <v>5.5363100000000003</v>
      </c>
      <c r="AX33" s="3">
        <v>5720</v>
      </c>
      <c r="AY33">
        <f t="shared" si="63"/>
        <v>722086</v>
      </c>
      <c r="AZ33" s="4">
        <f t="shared" si="64"/>
        <v>105.42535074203228</v>
      </c>
      <c r="BA33" s="4">
        <f t="shared" si="66"/>
        <v>34.147384615384617</v>
      </c>
    </row>
    <row r="34" spans="2:53" x14ac:dyDescent="0.35">
      <c r="B34" s="3">
        <v>20070412093132</v>
      </c>
      <c r="C34" s="3">
        <v>20110131091903</v>
      </c>
      <c r="D34" s="3">
        <f t="shared" ref="D34:D65" si="67">(DATE(LEFT(C34,4),MID(C34,5,2),MID(C34,7,2)))-(DATE(LEFT(B34,4),MID(B34,5,2),MID(B34,7,2)))+1</f>
        <v>1391</v>
      </c>
      <c r="E34" s="3">
        <f t="shared" ref="E34:E65" si="68">D34*24</f>
        <v>33384</v>
      </c>
      <c r="F34">
        <v>156</v>
      </c>
      <c r="G34">
        <f t="shared" ref="G34:G65" si="69">F34*24</f>
        <v>3744</v>
      </c>
      <c r="H34" s="4">
        <v>403.74599999999998</v>
      </c>
      <c r="I34" s="4">
        <f t="shared" ref="I34:I65" si="70">(H34/E34)*100</f>
        <v>1.2093997124370954</v>
      </c>
      <c r="J34" s="4">
        <f t="shared" ref="J34:J65" si="71">(H34/G34)*100</f>
        <v>10.783814102564101</v>
      </c>
      <c r="K34">
        <v>8092</v>
      </c>
      <c r="L34">
        <v>7</v>
      </c>
      <c r="M34" s="4">
        <v>14.7661</v>
      </c>
      <c r="N34">
        <v>8</v>
      </c>
      <c r="O34" s="4">
        <v>3.65727</v>
      </c>
      <c r="P34" s="4">
        <f t="shared" ref="P34:P65" si="72">(M34/E34)*100</f>
        <v>4.4231068775461298E-2</v>
      </c>
      <c r="Q34" s="4">
        <f t="shared" ref="Q34:Q65" si="73">(M34/G34)*100</f>
        <v>0.39439369658119655</v>
      </c>
      <c r="R34">
        <v>10522</v>
      </c>
      <c r="S34">
        <v>22878</v>
      </c>
      <c r="T34">
        <v>53944</v>
      </c>
      <c r="U34">
        <v>32534</v>
      </c>
      <c r="V34" s="4">
        <v>29.203499999999998</v>
      </c>
      <c r="W34" s="4">
        <v>16.6523</v>
      </c>
      <c r="X34" s="4">
        <v>14.887700000000001</v>
      </c>
      <c r="Y34" s="4">
        <v>11.8515</v>
      </c>
      <c r="Z34" s="4">
        <v>11.0802</v>
      </c>
      <c r="AA34" s="4">
        <v>8.6628600000000002</v>
      </c>
      <c r="AB34" s="4">
        <f t="shared" ref="AB34:AB65" si="74">SUM(V34:AA34)</f>
        <v>92.338059999999999</v>
      </c>
      <c r="AC34" s="153">
        <v>142</v>
      </c>
      <c r="AD34" s="102">
        <v>1.8457600000000001</v>
      </c>
      <c r="AE34" s="102">
        <v>0.875</v>
      </c>
      <c r="AF34" s="102">
        <v>5.1282099999999997E-2</v>
      </c>
      <c r="AG34" s="102">
        <v>1.53973</v>
      </c>
      <c r="AH34" s="102">
        <v>92237500</v>
      </c>
      <c r="AI34" s="102">
        <v>1.6693100000000001E-8</v>
      </c>
      <c r="AJ34" s="102">
        <v>8.6505200000000005E-4</v>
      </c>
      <c r="AK34" s="102">
        <v>3.65727E-2</v>
      </c>
      <c r="AL34" s="102">
        <v>0</v>
      </c>
      <c r="AM34" s="102">
        <f t="shared" ref="AM34:AM65" si="75">(AW34/10)*(I34/100)</f>
        <v>9.9386291448598126E-3</v>
      </c>
      <c r="AN34">
        <v>177025</v>
      </c>
      <c r="AO34">
        <v>34446</v>
      </c>
      <c r="AP34" s="4">
        <f t="shared" ref="AP34:AP65" si="76">AO34/3600</f>
        <v>9.5683333333333334</v>
      </c>
      <c r="AQ34" s="2">
        <v>0.47925925925925927</v>
      </c>
      <c r="AR34" s="4">
        <v>0.99999300000000002</v>
      </c>
      <c r="AS34" s="1">
        <v>1453480</v>
      </c>
      <c r="AT34" s="4">
        <f t="shared" ref="AT34:AT65" si="77">AS34/3600</f>
        <v>403.74444444444447</v>
      </c>
      <c r="AU34">
        <v>1134.78</v>
      </c>
      <c r="AV34" s="4">
        <f t="shared" ref="AV34:AV65" si="78">AU34/24</f>
        <v>47.282499999999999</v>
      </c>
      <c r="AW34">
        <v>8.2178199999999997</v>
      </c>
      <c r="AX34" s="3">
        <v>7972</v>
      </c>
      <c r="AY34">
        <f t="shared" ref="AY34:AY65" si="79">AN34-AX34</f>
        <v>169053</v>
      </c>
      <c r="AZ34" s="4">
        <f t="shared" ref="AZ34:AZ65" si="80">IF(M34=0, 0, AX34/M34)</f>
        <v>539.88527776460944</v>
      </c>
      <c r="BA34" s="4">
        <f t="shared" ref="BA34:BA65" si="81">3600/AZ34</f>
        <v>6.6680832915203219</v>
      </c>
    </row>
    <row r="35" spans="2:53" x14ac:dyDescent="0.35">
      <c r="B35" s="3">
        <v>20070414005628</v>
      </c>
      <c r="C35" s="3">
        <v>20110310074348</v>
      </c>
      <c r="D35" s="3">
        <f t="shared" si="67"/>
        <v>1427</v>
      </c>
      <c r="E35" s="3">
        <f t="shared" si="68"/>
        <v>34248</v>
      </c>
      <c r="F35">
        <v>2153</v>
      </c>
      <c r="G35">
        <f t="shared" si="69"/>
        <v>51672</v>
      </c>
      <c r="H35" s="4">
        <v>2134.89</v>
      </c>
      <c r="I35" s="4">
        <f t="shared" si="70"/>
        <v>6.2336194814295718</v>
      </c>
      <c r="J35" s="4">
        <f t="shared" si="71"/>
        <v>4.1316186716209939</v>
      </c>
      <c r="K35">
        <v>126342</v>
      </c>
      <c r="L35">
        <v>11</v>
      </c>
      <c r="M35" s="4">
        <v>34.650500000000001</v>
      </c>
      <c r="N35">
        <v>17</v>
      </c>
      <c r="O35" s="4">
        <v>1.6230599999999999</v>
      </c>
      <c r="P35" s="4">
        <f t="shared" si="72"/>
        <v>0.10117525110955383</v>
      </c>
      <c r="Q35" s="4">
        <f t="shared" si="73"/>
        <v>6.7058561696857102E-2</v>
      </c>
      <c r="R35">
        <v>10532</v>
      </c>
      <c r="S35">
        <v>22880</v>
      </c>
      <c r="T35">
        <v>54237</v>
      </c>
      <c r="U35">
        <v>24845</v>
      </c>
      <c r="V35" s="4">
        <v>49.566400000000002</v>
      </c>
      <c r="W35" s="4">
        <v>15.556900000000001</v>
      </c>
      <c r="X35" s="4">
        <v>6.7066499999999998</v>
      </c>
      <c r="Y35" s="4">
        <v>4.8067299999999999</v>
      </c>
      <c r="Z35" s="4">
        <v>4.0627899999999997</v>
      </c>
      <c r="AA35" s="4">
        <v>3.81107</v>
      </c>
      <c r="AB35" s="4">
        <f t="shared" si="74"/>
        <v>84.510539999999992</v>
      </c>
      <c r="AC35" s="153">
        <v>128</v>
      </c>
      <c r="AD35" s="102">
        <v>2.0382600000000002</v>
      </c>
      <c r="AE35" s="102">
        <v>0.64705900000000005</v>
      </c>
      <c r="AF35" s="102">
        <v>7.8959600000000005E-3</v>
      </c>
      <c r="AG35" s="102">
        <v>2.4195700000000002</v>
      </c>
      <c r="AH35" s="102">
        <v>18900400</v>
      </c>
      <c r="AI35" s="102">
        <v>1.28017E-7</v>
      </c>
      <c r="AJ35" s="102">
        <v>8.7065300000000001E-5</v>
      </c>
      <c r="AK35" s="102">
        <v>1.6230600000000001E-2</v>
      </c>
      <c r="AL35" s="102">
        <v>0</v>
      </c>
      <c r="AM35" s="102">
        <f t="shared" si="75"/>
        <v>4.0996832252102315E-2</v>
      </c>
      <c r="AN35">
        <v>1170749</v>
      </c>
      <c r="AO35">
        <v>21408</v>
      </c>
      <c r="AP35" s="4">
        <f t="shared" si="76"/>
        <v>5.9466666666666663</v>
      </c>
      <c r="AQ35" s="2">
        <v>0.52561342592592586</v>
      </c>
      <c r="AR35" s="4">
        <v>0.99999300000000002</v>
      </c>
      <c r="AS35" s="1">
        <v>7685540</v>
      </c>
      <c r="AT35" s="4">
        <f t="shared" si="77"/>
        <v>2134.8722222222223</v>
      </c>
      <c r="AU35">
        <v>543.77599999999995</v>
      </c>
      <c r="AV35" s="4">
        <f t="shared" si="78"/>
        <v>22.65733333333333</v>
      </c>
      <c r="AW35">
        <v>6.5767300000000004</v>
      </c>
      <c r="AX35" s="3">
        <v>17926</v>
      </c>
      <c r="AY35">
        <f t="shared" si="79"/>
        <v>1152823</v>
      </c>
      <c r="AZ35" s="4">
        <f t="shared" si="80"/>
        <v>517.33741215855468</v>
      </c>
      <c r="BA35" s="4">
        <f t="shared" si="81"/>
        <v>6.9587080218676789</v>
      </c>
    </row>
    <row r="36" spans="2:53" x14ac:dyDescent="0.35">
      <c r="B36" s="3">
        <v>20070427061629</v>
      </c>
      <c r="C36" s="3">
        <v>20090928122805</v>
      </c>
      <c r="D36" s="3">
        <f t="shared" si="67"/>
        <v>886</v>
      </c>
      <c r="E36" s="3">
        <f t="shared" si="68"/>
        <v>21264</v>
      </c>
      <c r="F36">
        <v>380</v>
      </c>
      <c r="G36">
        <f t="shared" si="69"/>
        <v>9120</v>
      </c>
      <c r="H36" s="4">
        <v>504.76600000000002</v>
      </c>
      <c r="I36" s="4">
        <f t="shared" si="70"/>
        <v>2.3738054928517682</v>
      </c>
      <c r="J36" s="4">
        <f t="shared" si="71"/>
        <v>5.5347149122807018</v>
      </c>
      <c r="K36">
        <v>24551</v>
      </c>
      <c r="L36">
        <v>4</v>
      </c>
      <c r="M36" s="4">
        <v>4.7852800000000002</v>
      </c>
      <c r="N36">
        <v>5</v>
      </c>
      <c r="O36" s="4">
        <v>0.94801899999999995</v>
      </c>
      <c r="P36" s="4">
        <f t="shared" si="72"/>
        <v>2.2504138449962376E-2</v>
      </c>
      <c r="Q36" s="4">
        <f t="shared" si="73"/>
        <v>5.24701754385965E-2</v>
      </c>
      <c r="R36">
        <v>10525</v>
      </c>
      <c r="S36">
        <v>22867</v>
      </c>
      <c r="T36">
        <v>54236</v>
      </c>
      <c r="U36">
        <v>24810</v>
      </c>
      <c r="V36" s="4">
        <v>29.981999999999999</v>
      </c>
      <c r="W36" s="4">
        <v>23.828900000000001</v>
      </c>
      <c r="X36" s="4">
        <v>23.254200000000001</v>
      </c>
      <c r="Y36" s="4">
        <v>22.934899999999999</v>
      </c>
      <c r="Z36" s="4">
        <v>0</v>
      </c>
      <c r="AA36" s="4">
        <v>0</v>
      </c>
      <c r="AB36" s="4">
        <f t="shared" si="74"/>
        <v>100</v>
      </c>
      <c r="AC36" s="153">
        <v>140</v>
      </c>
      <c r="AD36" s="102">
        <v>0.95705600000000002</v>
      </c>
      <c r="AE36" s="102">
        <v>0.8</v>
      </c>
      <c r="AF36" s="102">
        <v>1.31579E-2</v>
      </c>
      <c r="AG36" s="102">
        <v>0.87984399999999996</v>
      </c>
      <c r="AH36" s="102">
        <v>18691400</v>
      </c>
      <c r="AI36" s="102">
        <v>4.7072E-8</v>
      </c>
      <c r="AJ36" s="102">
        <v>1.6292600000000001E-4</v>
      </c>
      <c r="AK36" s="102">
        <v>9.4801899999999995E-3</v>
      </c>
      <c r="AL36" s="102">
        <v>0</v>
      </c>
      <c r="AM36" s="102">
        <f t="shared" si="75"/>
        <v>1.2955375810007521E-2</v>
      </c>
      <c r="AN36">
        <v>333346</v>
      </c>
      <c r="AO36">
        <v>17954</v>
      </c>
      <c r="AP36" s="4">
        <f t="shared" si="76"/>
        <v>4.987222222222222</v>
      </c>
      <c r="AQ36" s="2">
        <v>0.2383912037037037</v>
      </c>
      <c r="AR36" s="4">
        <v>0.99999300000000002</v>
      </c>
      <c r="AS36" s="1">
        <v>1817210</v>
      </c>
      <c r="AT36" s="4">
        <f t="shared" si="77"/>
        <v>504.78055555555557</v>
      </c>
      <c r="AU36">
        <v>877.226</v>
      </c>
      <c r="AV36" s="4">
        <f t="shared" si="78"/>
        <v>36.551083333333331</v>
      </c>
      <c r="AW36">
        <v>5.4576399999999996</v>
      </c>
      <c r="AX36" s="3">
        <v>2894</v>
      </c>
      <c r="AY36">
        <f t="shared" si="79"/>
        <v>330452</v>
      </c>
      <c r="AZ36" s="4">
        <f t="shared" si="80"/>
        <v>604.77129864919084</v>
      </c>
      <c r="BA36" s="4">
        <f t="shared" si="81"/>
        <v>5.9526634416033177</v>
      </c>
    </row>
    <row r="37" spans="2:53" x14ac:dyDescent="0.35">
      <c r="B37" s="3">
        <v>20080428090928</v>
      </c>
      <c r="C37" s="3">
        <v>20090924054331</v>
      </c>
      <c r="D37" s="3">
        <f t="shared" si="67"/>
        <v>515</v>
      </c>
      <c r="E37" s="3">
        <f t="shared" si="68"/>
        <v>12360</v>
      </c>
      <c r="F37">
        <v>610</v>
      </c>
      <c r="G37">
        <f t="shared" si="69"/>
        <v>14640</v>
      </c>
      <c r="H37" s="4">
        <v>1051.3399999999999</v>
      </c>
      <c r="I37" s="4">
        <f t="shared" si="70"/>
        <v>8.5059870550161794</v>
      </c>
      <c r="J37" s="4">
        <f t="shared" si="71"/>
        <v>7.1812841530054641</v>
      </c>
      <c r="K37">
        <v>46000</v>
      </c>
      <c r="L37">
        <v>16</v>
      </c>
      <c r="M37" s="4">
        <v>62.862900000000003</v>
      </c>
      <c r="N37">
        <v>19</v>
      </c>
      <c r="O37" s="4">
        <v>5.97933</v>
      </c>
      <c r="P37" s="4">
        <f t="shared" si="72"/>
        <v>0.50859951456310681</v>
      </c>
      <c r="Q37" s="4">
        <f t="shared" si="73"/>
        <v>0.429391393442623</v>
      </c>
      <c r="R37">
        <v>50661</v>
      </c>
      <c r="S37">
        <v>24746</v>
      </c>
      <c r="T37">
        <v>54831</v>
      </c>
      <c r="U37">
        <v>31353</v>
      </c>
      <c r="V37" s="4">
        <v>35.2288</v>
      </c>
      <c r="W37" s="4">
        <v>11.0465</v>
      </c>
      <c r="X37" s="4">
        <v>10.445600000000001</v>
      </c>
      <c r="Y37" s="4">
        <v>7.6334499999999998</v>
      </c>
      <c r="Z37" s="4">
        <v>7.4041199999999998</v>
      </c>
      <c r="AA37" s="4">
        <v>5.3935700000000004</v>
      </c>
      <c r="AB37" s="4">
        <f t="shared" si="74"/>
        <v>77.15204</v>
      </c>
      <c r="AC37" s="153">
        <v>144</v>
      </c>
      <c r="AD37" s="102">
        <v>3.30857</v>
      </c>
      <c r="AE37" s="102">
        <v>0.84210499999999999</v>
      </c>
      <c r="AF37" s="102">
        <v>3.1147500000000002E-2</v>
      </c>
      <c r="AG37" s="102">
        <v>3.51938</v>
      </c>
      <c r="AH37" s="102">
        <v>6062560</v>
      </c>
      <c r="AI37" s="102">
        <v>5.8050999999999995E-7</v>
      </c>
      <c r="AJ37" s="102">
        <v>3.4782600000000003E-4</v>
      </c>
      <c r="AK37" s="102">
        <v>5.9793300000000001E-2</v>
      </c>
      <c r="AL37" s="102">
        <v>0</v>
      </c>
      <c r="AM37" s="102">
        <f t="shared" si="75"/>
        <v>7.346178708090613E-2</v>
      </c>
      <c r="AN37">
        <v>438850</v>
      </c>
      <c r="AO37">
        <v>47550</v>
      </c>
      <c r="AP37" s="4">
        <f t="shared" si="76"/>
        <v>13.208333333333334</v>
      </c>
      <c r="AQ37" s="2">
        <v>0.99446759259259254</v>
      </c>
      <c r="AR37" s="4">
        <v>0.99999300000000002</v>
      </c>
      <c r="AS37" s="1">
        <v>3784850</v>
      </c>
      <c r="AT37" s="4">
        <f t="shared" si="77"/>
        <v>1051.3472222222222</v>
      </c>
      <c r="AU37">
        <v>719.42600000000004</v>
      </c>
      <c r="AV37" s="4">
        <f t="shared" si="78"/>
        <v>29.976083333333335</v>
      </c>
      <c r="AW37">
        <v>8.6364800000000006</v>
      </c>
      <c r="AX37" s="3">
        <v>39255</v>
      </c>
      <c r="AY37">
        <f t="shared" si="79"/>
        <v>399595</v>
      </c>
      <c r="AZ37" s="4">
        <f t="shared" si="80"/>
        <v>624.45416931131081</v>
      </c>
      <c r="BA37" s="4">
        <f t="shared" si="81"/>
        <v>5.7650347726404281</v>
      </c>
    </row>
    <row r="38" spans="2:53" x14ac:dyDescent="0.35">
      <c r="B38" s="3">
        <v>20070721050708</v>
      </c>
      <c r="C38" s="3">
        <v>20120617115858</v>
      </c>
      <c r="D38" s="3">
        <f t="shared" si="67"/>
        <v>1794</v>
      </c>
      <c r="E38" s="3">
        <f t="shared" si="68"/>
        <v>43056</v>
      </c>
      <c r="F38">
        <v>2024</v>
      </c>
      <c r="G38">
        <f t="shared" si="69"/>
        <v>48576</v>
      </c>
      <c r="H38" s="4">
        <v>3686.91</v>
      </c>
      <c r="I38" s="4">
        <f t="shared" si="70"/>
        <v>8.563057413600891</v>
      </c>
      <c r="J38" s="4">
        <f t="shared" si="71"/>
        <v>7.5899827075098809</v>
      </c>
      <c r="K38">
        <v>69035</v>
      </c>
      <c r="L38">
        <v>16</v>
      </c>
      <c r="M38" s="4">
        <v>24.879200000000001</v>
      </c>
      <c r="N38">
        <v>19</v>
      </c>
      <c r="O38" s="4">
        <v>0.67479800000000001</v>
      </c>
      <c r="P38" s="4">
        <f t="shared" si="72"/>
        <v>5.7783351913786696E-2</v>
      </c>
      <c r="Q38" s="4">
        <f t="shared" si="73"/>
        <v>5.1217061923583662E-2</v>
      </c>
      <c r="R38">
        <v>51705</v>
      </c>
      <c r="S38">
        <v>24779</v>
      </c>
      <c r="T38">
        <v>54881</v>
      </c>
      <c r="U38">
        <v>28614</v>
      </c>
      <c r="V38" s="4">
        <v>14.8071</v>
      </c>
      <c r="W38" s="4">
        <v>11.143800000000001</v>
      </c>
      <c r="X38" s="4">
        <v>8.0477799999999995</v>
      </c>
      <c r="Y38" s="4">
        <v>6.7012700000000001</v>
      </c>
      <c r="Z38" s="4">
        <v>6.3596199999999996</v>
      </c>
      <c r="AA38" s="4">
        <v>5.9610300000000001</v>
      </c>
      <c r="AB38" s="4">
        <f t="shared" si="74"/>
        <v>53.020600000000002</v>
      </c>
      <c r="AC38" s="153">
        <v>153</v>
      </c>
      <c r="AD38" s="102">
        <v>1.3094300000000001</v>
      </c>
      <c r="AE38" s="102">
        <v>0.84210499999999999</v>
      </c>
      <c r="AF38" s="102">
        <v>9.3873499999999992E-3</v>
      </c>
      <c r="AG38" s="102">
        <v>3.51938</v>
      </c>
      <c r="AH38" s="102">
        <v>2680660</v>
      </c>
      <c r="AI38" s="102">
        <v>1.31288E-6</v>
      </c>
      <c r="AJ38" s="102">
        <v>2.31766E-4</v>
      </c>
      <c r="AK38" s="102">
        <v>6.7479799999999998E-3</v>
      </c>
      <c r="AL38" s="102">
        <v>0</v>
      </c>
      <c r="AM38" s="102">
        <f t="shared" si="75"/>
        <v>5.7109513177954291E-2</v>
      </c>
      <c r="AN38">
        <v>1992151</v>
      </c>
      <c r="AO38">
        <v>33381</v>
      </c>
      <c r="AP38" s="4">
        <f t="shared" si="76"/>
        <v>9.2725000000000009</v>
      </c>
      <c r="AQ38" s="2">
        <v>0.88736111111111116</v>
      </c>
      <c r="AR38" s="4">
        <v>0.99999300000000002</v>
      </c>
      <c r="AS38" s="1">
        <v>13272700</v>
      </c>
      <c r="AT38" s="4">
        <f t="shared" si="77"/>
        <v>3686.8611111111113</v>
      </c>
      <c r="AU38">
        <v>984.26400000000001</v>
      </c>
      <c r="AV38" s="4">
        <f t="shared" si="78"/>
        <v>41.011000000000003</v>
      </c>
      <c r="AW38">
        <v>6.6692900000000002</v>
      </c>
      <c r="AX38" s="3">
        <v>17284</v>
      </c>
      <c r="AY38">
        <f t="shared" si="79"/>
        <v>1974867</v>
      </c>
      <c r="AZ38" s="4">
        <f t="shared" si="80"/>
        <v>694.7168719251423</v>
      </c>
      <c r="BA38" s="4">
        <f t="shared" si="81"/>
        <v>5.1819671372367511</v>
      </c>
    </row>
    <row r="39" spans="2:53" x14ac:dyDescent="0.35">
      <c r="B39" s="3">
        <v>20070509102701</v>
      </c>
      <c r="C39" s="3">
        <v>20080927021237</v>
      </c>
      <c r="D39" s="3">
        <f t="shared" si="67"/>
        <v>508</v>
      </c>
      <c r="E39" s="3">
        <f t="shared" si="68"/>
        <v>12192</v>
      </c>
      <c r="F39">
        <v>184</v>
      </c>
      <c r="G39">
        <f t="shared" si="69"/>
        <v>4416</v>
      </c>
      <c r="H39" s="4">
        <v>250.28200000000001</v>
      </c>
      <c r="I39" s="4">
        <f t="shared" si="70"/>
        <v>2.0528379265091865</v>
      </c>
      <c r="J39" s="4">
        <f t="shared" si="71"/>
        <v>5.6676177536231886</v>
      </c>
      <c r="K39">
        <v>12204</v>
      </c>
      <c r="L39">
        <v>2</v>
      </c>
      <c r="M39" s="4">
        <v>4.2630600000000003</v>
      </c>
      <c r="N39">
        <v>3</v>
      </c>
      <c r="O39" s="4">
        <v>1.7033</v>
      </c>
      <c r="P39" s="4">
        <f t="shared" si="72"/>
        <v>3.4966043307086615E-2</v>
      </c>
      <c r="Q39" s="4">
        <f t="shared" si="73"/>
        <v>9.6536684782608712E-2</v>
      </c>
      <c r="R39">
        <v>51008</v>
      </c>
      <c r="S39">
        <v>24830</v>
      </c>
      <c r="T39">
        <v>53996</v>
      </c>
      <c r="U39">
        <v>27638</v>
      </c>
      <c r="V39" s="4">
        <v>75.917000000000002</v>
      </c>
      <c r="W39" s="4">
        <v>24.082899999999999</v>
      </c>
      <c r="X39" s="4">
        <v>0</v>
      </c>
      <c r="Y39" s="4">
        <v>0</v>
      </c>
      <c r="Z39" s="4">
        <v>0</v>
      </c>
      <c r="AA39" s="4">
        <v>0</v>
      </c>
      <c r="AB39" s="4">
        <f t="shared" si="74"/>
        <v>99.999899999999997</v>
      </c>
      <c r="AC39" s="153">
        <v>115</v>
      </c>
      <c r="AD39" s="102">
        <v>1.4210199999999999</v>
      </c>
      <c r="AE39" s="102">
        <v>0.66666700000000001</v>
      </c>
      <c r="AF39" s="102">
        <v>1.6304300000000001E-2</v>
      </c>
      <c r="AG39" s="102">
        <v>0.43992199999999998</v>
      </c>
      <c r="AH39" s="102">
        <v>1846810</v>
      </c>
      <c r="AI39" s="102">
        <v>2.3820600000000001E-7</v>
      </c>
      <c r="AJ39" s="102">
        <v>1.63881E-4</v>
      </c>
      <c r="AK39" s="102">
        <v>1.7033E-2</v>
      </c>
      <c r="AL39" s="102">
        <v>0</v>
      </c>
      <c r="AM39" s="102">
        <f t="shared" si="75"/>
        <v>1.3698813295767717E-2</v>
      </c>
      <c r="AN39">
        <v>135206</v>
      </c>
      <c r="AO39">
        <v>33741</v>
      </c>
      <c r="AP39" s="4">
        <f t="shared" si="76"/>
        <v>9.3725000000000005</v>
      </c>
      <c r="AQ39" s="2">
        <v>0.49357638888888888</v>
      </c>
      <c r="AR39" s="4">
        <v>0.99999300000000002</v>
      </c>
      <c r="AS39">
        <v>901017</v>
      </c>
      <c r="AT39" s="4">
        <f t="shared" si="77"/>
        <v>250.2825</v>
      </c>
      <c r="AU39">
        <v>734.81500000000005</v>
      </c>
      <c r="AV39" s="4">
        <f t="shared" si="78"/>
        <v>30.61729166666667</v>
      </c>
      <c r="AW39">
        <v>6.6731100000000003</v>
      </c>
      <c r="AX39" s="3">
        <v>135</v>
      </c>
      <c r="AY39">
        <f t="shared" si="79"/>
        <v>135071</v>
      </c>
      <c r="AZ39" s="4">
        <f t="shared" si="80"/>
        <v>31.667393843858633</v>
      </c>
      <c r="BA39" s="4">
        <f t="shared" si="81"/>
        <v>113.68160000000002</v>
      </c>
    </row>
    <row r="40" spans="2:53" x14ac:dyDescent="0.35">
      <c r="B40" s="3">
        <v>20000101231219</v>
      </c>
      <c r="C40" s="3">
        <v>20120727080700</v>
      </c>
      <c r="D40" s="3">
        <f t="shared" si="67"/>
        <v>4592</v>
      </c>
      <c r="E40" s="3">
        <f t="shared" si="68"/>
        <v>110208</v>
      </c>
      <c r="F40">
        <v>809</v>
      </c>
      <c r="G40">
        <f t="shared" si="69"/>
        <v>19416</v>
      </c>
      <c r="H40" s="4">
        <v>1748.65</v>
      </c>
      <c r="I40" s="4">
        <f t="shared" si="70"/>
        <v>1.5866815476190474</v>
      </c>
      <c r="J40" s="4">
        <f t="shared" si="71"/>
        <v>9.0062319736299976</v>
      </c>
      <c r="K40">
        <v>47233</v>
      </c>
      <c r="L40">
        <v>13</v>
      </c>
      <c r="M40" s="4">
        <v>18.155899999999999</v>
      </c>
      <c r="N40">
        <v>13</v>
      </c>
      <c r="O40" s="4">
        <v>1.0382800000000001</v>
      </c>
      <c r="P40" s="4">
        <f t="shared" si="72"/>
        <v>1.6474212398373985E-2</v>
      </c>
      <c r="Q40" s="4">
        <f t="shared" si="73"/>
        <v>9.3509991759373717E-2</v>
      </c>
      <c r="R40">
        <v>52814</v>
      </c>
      <c r="S40">
        <v>24739</v>
      </c>
      <c r="T40">
        <v>54881</v>
      </c>
      <c r="U40">
        <v>28614</v>
      </c>
      <c r="V40" s="4">
        <v>11.7639</v>
      </c>
      <c r="W40" s="4">
        <v>9.3404000000000007</v>
      </c>
      <c r="X40" s="4">
        <v>9.1828099999999999</v>
      </c>
      <c r="Y40" s="4">
        <v>8.7146399999999993</v>
      </c>
      <c r="Z40" s="4">
        <v>8.6473300000000002</v>
      </c>
      <c r="AA40" s="4">
        <v>8.16845</v>
      </c>
      <c r="AB40" s="4">
        <f t="shared" si="74"/>
        <v>55.817529999999998</v>
      </c>
      <c r="AC40" s="153">
        <v>163</v>
      </c>
      <c r="AD40" s="102">
        <v>1.3966099999999999</v>
      </c>
      <c r="AE40" s="102">
        <v>1</v>
      </c>
      <c r="AF40" s="102">
        <v>1.6069199999999999E-2</v>
      </c>
      <c r="AG40" s="102">
        <v>2.8594900000000001</v>
      </c>
      <c r="AH40" s="102">
        <v>1763110</v>
      </c>
      <c r="AI40" s="102">
        <v>1.6218399999999999E-6</v>
      </c>
      <c r="AJ40" s="102">
        <v>2.7523100000000002E-4</v>
      </c>
      <c r="AK40" s="102">
        <v>1.0382799999999999E-2</v>
      </c>
      <c r="AL40" s="102">
        <v>0</v>
      </c>
      <c r="AM40" s="102">
        <f t="shared" si="75"/>
        <v>1.1301504259672617E-2</v>
      </c>
      <c r="AN40">
        <v>884617</v>
      </c>
      <c r="AO40">
        <v>28822</v>
      </c>
      <c r="AP40" s="4">
        <f t="shared" si="76"/>
        <v>8.0061111111111103</v>
      </c>
      <c r="AQ40" s="2">
        <v>0.51098379629629631</v>
      </c>
      <c r="AR40" s="4">
        <v>0.99999300000000002</v>
      </c>
      <c r="AS40" s="1">
        <v>6295130</v>
      </c>
      <c r="AT40" s="4">
        <f t="shared" si="77"/>
        <v>1748.6472222222221</v>
      </c>
      <c r="AU40">
        <v>1093.47</v>
      </c>
      <c r="AV40" s="4">
        <f t="shared" si="78"/>
        <v>45.561250000000001</v>
      </c>
      <c r="AW40">
        <v>7.1227299999999998</v>
      </c>
      <c r="AX40" s="3">
        <v>8269</v>
      </c>
      <c r="AY40">
        <f t="shared" si="79"/>
        <v>876348</v>
      </c>
      <c r="AZ40" s="4">
        <f t="shared" si="80"/>
        <v>455.44423575807315</v>
      </c>
      <c r="BA40" s="4">
        <f t="shared" si="81"/>
        <v>7.9043705405732254</v>
      </c>
    </row>
    <row r="41" spans="2:53" x14ac:dyDescent="0.35">
      <c r="B41" s="3">
        <v>20081215000152</v>
      </c>
      <c r="C41" s="3">
        <v>20090711091028</v>
      </c>
      <c r="D41" s="3">
        <f t="shared" si="67"/>
        <v>209</v>
      </c>
      <c r="E41" s="3">
        <f t="shared" si="68"/>
        <v>5016</v>
      </c>
      <c r="F41">
        <v>757</v>
      </c>
      <c r="G41">
        <f t="shared" si="69"/>
        <v>18168</v>
      </c>
      <c r="H41" s="4">
        <v>723.09500000000003</v>
      </c>
      <c r="I41" s="4">
        <f t="shared" si="70"/>
        <v>14.415769537480063</v>
      </c>
      <c r="J41" s="4">
        <f t="shared" si="71"/>
        <v>3.9800473359753417</v>
      </c>
      <c r="K41">
        <v>25617</v>
      </c>
      <c r="L41">
        <v>4</v>
      </c>
      <c r="M41" s="4">
        <v>9.1708300000000005</v>
      </c>
      <c r="N41">
        <v>6</v>
      </c>
      <c r="O41" s="4">
        <v>1.26827</v>
      </c>
      <c r="P41" s="4">
        <f t="shared" si="72"/>
        <v>0.18283153907496014</v>
      </c>
      <c r="Q41" s="4">
        <f t="shared" si="73"/>
        <v>5.047792822545135E-2</v>
      </c>
      <c r="R41">
        <v>52638</v>
      </c>
      <c r="S41">
        <v>24724</v>
      </c>
      <c r="T41">
        <v>53996</v>
      </c>
      <c r="U41">
        <v>29378</v>
      </c>
      <c r="V41" s="4">
        <v>41.874899999999997</v>
      </c>
      <c r="W41" s="4">
        <v>30.343800000000002</v>
      </c>
      <c r="X41" s="4">
        <v>15.511100000000001</v>
      </c>
      <c r="Y41" s="4">
        <v>12.270200000000001</v>
      </c>
      <c r="Z41" s="4">
        <v>0</v>
      </c>
      <c r="AA41" s="4">
        <v>0</v>
      </c>
      <c r="AB41" s="4">
        <f t="shared" si="74"/>
        <v>100</v>
      </c>
      <c r="AC41" s="153">
        <v>25</v>
      </c>
      <c r="AD41" s="102">
        <v>1.52847</v>
      </c>
      <c r="AE41" s="102">
        <v>0.66666700000000001</v>
      </c>
      <c r="AF41" s="102">
        <v>7.9260200000000006E-3</v>
      </c>
      <c r="AG41" s="102">
        <v>0.87984399999999996</v>
      </c>
      <c r="AH41" s="102">
        <v>1391510</v>
      </c>
      <c r="AI41" s="102">
        <v>6.3229699999999999E-7</v>
      </c>
      <c r="AJ41" s="102">
        <v>1.5614599999999999E-4</v>
      </c>
      <c r="AK41" s="102">
        <v>1.26827E-2</v>
      </c>
      <c r="AL41" s="102">
        <v>0</v>
      </c>
      <c r="AM41" s="102">
        <f t="shared" si="75"/>
        <v>6.0960541273923446E-2</v>
      </c>
      <c r="AN41">
        <v>616323</v>
      </c>
      <c r="AO41">
        <v>20995</v>
      </c>
      <c r="AP41" s="4">
        <f t="shared" si="76"/>
        <v>5.8319444444444448</v>
      </c>
      <c r="AQ41" s="2">
        <v>0.25555555555555559</v>
      </c>
      <c r="AR41" s="4">
        <v>0.99999300000000002</v>
      </c>
      <c r="AS41" s="1">
        <v>2603070</v>
      </c>
      <c r="AT41" s="4">
        <f t="shared" si="77"/>
        <v>723.07500000000005</v>
      </c>
      <c r="AU41">
        <v>814.16499999999996</v>
      </c>
      <c r="AV41" s="4">
        <f t="shared" si="78"/>
        <v>33.923541666666665</v>
      </c>
      <c r="AW41">
        <v>4.2287400000000002</v>
      </c>
      <c r="AX41" s="3">
        <v>4878</v>
      </c>
      <c r="AY41">
        <f t="shared" si="79"/>
        <v>611445</v>
      </c>
      <c r="AZ41" s="4">
        <f t="shared" si="80"/>
        <v>531.90387347710077</v>
      </c>
      <c r="BA41" s="4">
        <f t="shared" si="81"/>
        <v>6.7681402214022137</v>
      </c>
    </row>
    <row r="42" spans="2:53" x14ac:dyDescent="0.35">
      <c r="B42" s="3">
        <v>20081004093032</v>
      </c>
      <c r="C42" s="3">
        <v>20090507024236</v>
      </c>
      <c r="D42" s="3">
        <f t="shared" si="67"/>
        <v>216</v>
      </c>
      <c r="E42" s="3">
        <f t="shared" si="68"/>
        <v>5184</v>
      </c>
      <c r="F42">
        <v>150</v>
      </c>
      <c r="G42">
        <f t="shared" si="69"/>
        <v>3600</v>
      </c>
      <c r="H42" s="4">
        <v>379.84199999999998</v>
      </c>
      <c r="I42" s="4">
        <f t="shared" si="70"/>
        <v>7.3271990740740742</v>
      </c>
      <c r="J42" s="4">
        <f t="shared" si="71"/>
        <v>10.551166666666665</v>
      </c>
      <c r="K42">
        <v>6900</v>
      </c>
      <c r="L42">
        <v>5</v>
      </c>
      <c r="M42" s="4">
        <v>8.0725099999999994</v>
      </c>
      <c r="N42">
        <v>5</v>
      </c>
      <c r="O42" s="4">
        <v>2.1252300000000002</v>
      </c>
      <c r="P42" s="4">
        <f t="shared" si="72"/>
        <v>0.15571971450617283</v>
      </c>
      <c r="Q42" s="4">
        <f t="shared" si="73"/>
        <v>0.22423638888888886</v>
      </c>
      <c r="R42">
        <v>52077</v>
      </c>
      <c r="S42">
        <v>24790</v>
      </c>
      <c r="T42">
        <v>53987</v>
      </c>
      <c r="U42">
        <v>26870</v>
      </c>
      <c r="V42" s="4">
        <v>33.5501</v>
      </c>
      <c r="W42" s="4">
        <v>25.618500000000001</v>
      </c>
      <c r="X42" s="4">
        <v>14.359400000000001</v>
      </c>
      <c r="Y42" s="4">
        <v>13.678100000000001</v>
      </c>
      <c r="Z42" s="4">
        <v>12.793799999999999</v>
      </c>
      <c r="AA42" s="4">
        <v>0</v>
      </c>
      <c r="AB42" s="4">
        <f t="shared" si="74"/>
        <v>99.999899999999997</v>
      </c>
      <c r="AC42" s="153">
        <v>42</v>
      </c>
      <c r="AD42" s="102">
        <v>1.6145</v>
      </c>
      <c r="AE42" s="102">
        <v>1</v>
      </c>
      <c r="AF42" s="102">
        <v>3.3333300000000003E-2</v>
      </c>
      <c r="AG42" s="102">
        <v>1.0998000000000001</v>
      </c>
      <c r="AH42" s="102">
        <v>874739</v>
      </c>
      <c r="AI42" s="102">
        <v>1.2573E-6</v>
      </c>
      <c r="AJ42" s="102">
        <v>7.24638E-4</v>
      </c>
      <c r="AK42" s="102">
        <v>2.1252299999999998E-2</v>
      </c>
      <c r="AL42" s="102">
        <v>0</v>
      </c>
      <c r="AM42" s="102">
        <f t="shared" si="75"/>
        <v>4.1884614611111107E-2</v>
      </c>
      <c r="AN42">
        <v>239364</v>
      </c>
      <c r="AO42">
        <v>21301</v>
      </c>
      <c r="AP42" s="4">
        <f t="shared" si="76"/>
        <v>5.9169444444444448</v>
      </c>
      <c r="AQ42" s="2">
        <v>0.48952546296296301</v>
      </c>
      <c r="AR42" s="4">
        <v>0.99999300000000002</v>
      </c>
      <c r="AS42" s="1">
        <v>1367420</v>
      </c>
      <c r="AT42" s="4">
        <f t="shared" si="77"/>
        <v>379.8388888888889</v>
      </c>
      <c r="AU42">
        <v>1595.76</v>
      </c>
      <c r="AV42" s="4">
        <f t="shared" si="78"/>
        <v>66.489999999999995</v>
      </c>
      <c r="AW42">
        <v>5.7163199999999996</v>
      </c>
      <c r="AX42" s="3">
        <v>6119</v>
      </c>
      <c r="AY42">
        <f t="shared" si="79"/>
        <v>233245</v>
      </c>
      <c r="AZ42" s="4">
        <f t="shared" si="80"/>
        <v>758.00463548512175</v>
      </c>
      <c r="BA42" s="4">
        <f t="shared" si="81"/>
        <v>4.7493113253799635</v>
      </c>
    </row>
    <row r="43" spans="2:53" x14ac:dyDescent="0.35">
      <c r="B43" s="3">
        <v>20090109071704</v>
      </c>
      <c r="C43" s="3">
        <v>20090727002804</v>
      </c>
      <c r="D43" s="3">
        <f t="shared" si="67"/>
        <v>200</v>
      </c>
      <c r="E43" s="3">
        <f t="shared" si="68"/>
        <v>4800</v>
      </c>
      <c r="F43">
        <v>146</v>
      </c>
      <c r="G43">
        <f t="shared" si="69"/>
        <v>3504</v>
      </c>
      <c r="H43" s="4">
        <v>801.47299999999996</v>
      </c>
      <c r="I43" s="4">
        <f t="shared" si="70"/>
        <v>16.697354166666667</v>
      </c>
      <c r="J43" s="4">
        <f t="shared" si="71"/>
        <v>22.873087899543378</v>
      </c>
      <c r="K43">
        <v>9957</v>
      </c>
      <c r="L43">
        <v>12</v>
      </c>
      <c r="M43" s="4">
        <v>80.308899999999994</v>
      </c>
      <c r="N43">
        <v>22</v>
      </c>
      <c r="O43" s="4">
        <v>10.020200000000001</v>
      </c>
      <c r="P43" s="4">
        <f t="shared" si="72"/>
        <v>1.6731020833333332</v>
      </c>
      <c r="Q43" s="4">
        <f t="shared" si="73"/>
        <v>2.2919206621004564</v>
      </c>
      <c r="R43">
        <v>53918</v>
      </c>
      <c r="S43">
        <v>23151</v>
      </c>
      <c r="T43">
        <v>55528</v>
      </c>
      <c r="U43">
        <v>24853</v>
      </c>
      <c r="V43" s="4">
        <v>30.6175</v>
      </c>
      <c r="W43" s="4">
        <v>28.8124</v>
      </c>
      <c r="X43" s="4">
        <v>11.4032</v>
      </c>
      <c r="Y43" s="4">
        <v>6.4421400000000002</v>
      </c>
      <c r="Z43" s="4">
        <v>6.42692</v>
      </c>
      <c r="AA43" s="4">
        <v>3.4266999999999999</v>
      </c>
      <c r="AB43" s="4">
        <f t="shared" si="74"/>
        <v>87.128859999999989</v>
      </c>
      <c r="AC43" s="153">
        <v>22</v>
      </c>
      <c r="AD43" s="102">
        <v>3.6503999999999999</v>
      </c>
      <c r="AE43" s="102">
        <v>0.54545500000000002</v>
      </c>
      <c r="AF43" s="102">
        <v>0.15068500000000001</v>
      </c>
      <c r="AG43" s="102">
        <v>2.6395300000000002</v>
      </c>
      <c r="AH43" s="102">
        <v>603470</v>
      </c>
      <c r="AI43" s="102">
        <v>4.3739200000000003E-6</v>
      </c>
      <c r="AJ43" s="102">
        <v>1.2051799999999999E-3</v>
      </c>
      <c r="AK43" s="102">
        <v>0.100202</v>
      </c>
      <c r="AL43" s="102">
        <v>0</v>
      </c>
      <c r="AM43" s="102">
        <f t="shared" si="75"/>
        <v>0.13583280917229165</v>
      </c>
      <c r="AN43">
        <v>354825</v>
      </c>
      <c r="AO43">
        <v>21065</v>
      </c>
      <c r="AP43" s="4">
        <f t="shared" si="76"/>
        <v>5.8513888888888888</v>
      </c>
      <c r="AQ43" s="2">
        <v>0.39407407407407408</v>
      </c>
      <c r="AR43" s="4">
        <v>0.99999300000000002</v>
      </c>
      <c r="AS43" s="1">
        <v>2885310</v>
      </c>
      <c r="AT43" s="4">
        <f t="shared" si="77"/>
        <v>801.47500000000002</v>
      </c>
      <c r="AU43">
        <v>2430.31</v>
      </c>
      <c r="AV43" s="4">
        <f t="shared" si="78"/>
        <v>101.26291666666667</v>
      </c>
      <c r="AW43">
        <v>8.1349900000000002</v>
      </c>
      <c r="AX43" s="3">
        <v>50002</v>
      </c>
      <c r="AY43">
        <f t="shared" si="79"/>
        <v>304823</v>
      </c>
      <c r="AZ43" s="4">
        <f t="shared" si="80"/>
        <v>622.62090503045124</v>
      </c>
      <c r="BA43" s="4">
        <f t="shared" si="81"/>
        <v>5.7820095196192147</v>
      </c>
    </row>
    <row r="44" spans="2:53" x14ac:dyDescent="0.35">
      <c r="B44" s="3">
        <v>20081224144207</v>
      </c>
      <c r="C44" s="3">
        <v>20090127030004</v>
      </c>
      <c r="D44" s="3">
        <f t="shared" si="67"/>
        <v>35</v>
      </c>
      <c r="E44" s="3">
        <f t="shared" si="68"/>
        <v>840</v>
      </c>
      <c r="F44">
        <v>13</v>
      </c>
      <c r="G44">
        <f t="shared" si="69"/>
        <v>312</v>
      </c>
      <c r="H44" s="4">
        <v>59.213700000000003</v>
      </c>
      <c r="I44" s="4">
        <f t="shared" si="70"/>
        <v>7.0492499999999998</v>
      </c>
      <c r="J44" s="4">
        <f t="shared" si="71"/>
        <v>18.978749999999998</v>
      </c>
      <c r="K44">
        <v>4097</v>
      </c>
      <c r="L44">
        <v>2</v>
      </c>
      <c r="M44" s="4">
        <v>5.4719499999999996</v>
      </c>
      <c r="N44">
        <v>2</v>
      </c>
      <c r="O44" s="4">
        <v>9.2410200000000007</v>
      </c>
      <c r="P44" s="4">
        <f t="shared" si="72"/>
        <v>0.651422619047619</v>
      </c>
      <c r="Q44" s="4">
        <f t="shared" si="73"/>
        <v>1.7538301282051281</v>
      </c>
      <c r="R44">
        <v>53087</v>
      </c>
      <c r="S44">
        <v>24818</v>
      </c>
      <c r="T44">
        <v>53957</v>
      </c>
      <c r="U44">
        <v>27784</v>
      </c>
      <c r="V44" s="4">
        <v>77.770399999999995</v>
      </c>
      <c r="W44" s="4">
        <v>22.229500000000002</v>
      </c>
      <c r="X44" s="4">
        <v>0</v>
      </c>
      <c r="Y44" s="4">
        <v>0</v>
      </c>
      <c r="Z44" s="4">
        <v>0</v>
      </c>
      <c r="AA44" s="4">
        <v>0</v>
      </c>
      <c r="AB44" s="4">
        <f t="shared" si="74"/>
        <v>99.999899999999997</v>
      </c>
      <c r="AC44" s="153">
        <v>135</v>
      </c>
      <c r="AD44" s="102">
        <v>2.7359800000000001</v>
      </c>
      <c r="AE44" s="102">
        <v>1</v>
      </c>
      <c r="AF44" s="102">
        <v>0.15384600000000001</v>
      </c>
      <c r="AG44" s="102">
        <v>0.43992199999999998</v>
      </c>
      <c r="AH44" s="102">
        <v>568436</v>
      </c>
      <c r="AI44" s="102">
        <v>7.7391699999999995E-7</v>
      </c>
      <c r="AJ44" s="102">
        <v>4.8816199999999999E-4</v>
      </c>
      <c r="AK44" s="102">
        <v>9.2410199999999998E-2</v>
      </c>
      <c r="AL44" s="102">
        <v>0</v>
      </c>
      <c r="AM44" s="102">
        <f t="shared" si="75"/>
        <v>2.1206329267499997E-2</v>
      </c>
      <c r="AN44">
        <v>70873</v>
      </c>
      <c r="AO44">
        <v>23613</v>
      </c>
      <c r="AP44" s="4">
        <f t="shared" si="76"/>
        <v>6.559166666666667</v>
      </c>
      <c r="AQ44" s="2">
        <v>0.59832175925925923</v>
      </c>
      <c r="AR44" s="4">
        <v>0.99999300000000002</v>
      </c>
      <c r="AS44">
        <v>213169</v>
      </c>
      <c r="AT44" s="4">
        <f t="shared" si="77"/>
        <v>59.213611111111113</v>
      </c>
      <c r="AU44">
        <v>5451.77</v>
      </c>
      <c r="AV44" s="4">
        <f t="shared" si="78"/>
        <v>227.15708333333336</v>
      </c>
      <c r="AW44">
        <v>3.0083099999999998</v>
      </c>
      <c r="AX44" s="3">
        <v>4023</v>
      </c>
      <c r="AY44">
        <f t="shared" si="79"/>
        <v>66850</v>
      </c>
      <c r="AZ44" s="4">
        <f t="shared" si="80"/>
        <v>735.20408629464816</v>
      </c>
      <c r="BA44" s="4">
        <f t="shared" si="81"/>
        <v>4.8965995525727068</v>
      </c>
    </row>
    <row r="45" spans="2:53" x14ac:dyDescent="0.35">
      <c r="B45" s="3">
        <v>20081024041230</v>
      </c>
      <c r="C45" s="3">
        <v>20090319043602</v>
      </c>
      <c r="D45" s="3">
        <f t="shared" si="67"/>
        <v>147</v>
      </c>
      <c r="E45" s="3">
        <f t="shared" si="68"/>
        <v>3528</v>
      </c>
      <c r="F45">
        <v>86</v>
      </c>
      <c r="G45">
        <f t="shared" si="69"/>
        <v>2064</v>
      </c>
      <c r="H45" s="4">
        <v>252.72399999999999</v>
      </c>
      <c r="I45" s="4">
        <f t="shared" si="70"/>
        <v>7.163378684807256</v>
      </c>
      <c r="J45" s="4">
        <f t="shared" si="71"/>
        <v>12.244379844961239</v>
      </c>
      <c r="K45">
        <v>1772</v>
      </c>
      <c r="L45">
        <v>5</v>
      </c>
      <c r="M45" s="4">
        <v>21.3444</v>
      </c>
      <c r="N45">
        <v>10</v>
      </c>
      <c r="O45" s="4">
        <v>8.4457199999999997</v>
      </c>
      <c r="P45" s="4">
        <f t="shared" si="72"/>
        <v>0.60499999999999998</v>
      </c>
      <c r="Q45" s="4">
        <f t="shared" si="73"/>
        <v>1.0341279069767442</v>
      </c>
      <c r="R45">
        <v>53439</v>
      </c>
      <c r="S45">
        <v>24807</v>
      </c>
      <c r="T45">
        <v>53950</v>
      </c>
      <c r="U45">
        <v>28628</v>
      </c>
      <c r="V45" s="4">
        <v>38.2744</v>
      </c>
      <c r="W45" s="4">
        <v>26.0425</v>
      </c>
      <c r="X45" s="4">
        <v>18.8262</v>
      </c>
      <c r="Y45" s="4">
        <v>11.287100000000001</v>
      </c>
      <c r="Z45" s="4">
        <v>5.57003</v>
      </c>
      <c r="AA45" s="4">
        <v>0</v>
      </c>
      <c r="AB45" s="4">
        <f t="shared" si="74"/>
        <v>100.00023</v>
      </c>
      <c r="AC45" s="153">
        <v>5</v>
      </c>
      <c r="AD45" s="102">
        <v>2.1344400000000001</v>
      </c>
      <c r="AE45" s="102">
        <v>0.5</v>
      </c>
      <c r="AF45" s="102">
        <v>0.11627899999999999</v>
      </c>
      <c r="AG45" s="102">
        <v>1.0998000000000001</v>
      </c>
      <c r="AH45" s="102">
        <v>430434</v>
      </c>
      <c r="AI45" s="102">
        <v>2.5551100000000002E-6</v>
      </c>
      <c r="AJ45" s="102">
        <v>2.8216700000000001E-3</v>
      </c>
      <c r="AK45" s="102">
        <v>8.4457199999999996E-2</v>
      </c>
      <c r="AL45" s="102">
        <v>0</v>
      </c>
      <c r="AM45" s="102">
        <f t="shared" si="75"/>
        <v>8.2055786496598643E-2</v>
      </c>
      <c r="AN45">
        <v>79511</v>
      </c>
      <c r="AO45">
        <v>19630</v>
      </c>
      <c r="AP45" s="4">
        <f t="shared" si="76"/>
        <v>5.4527777777777775</v>
      </c>
      <c r="AQ45" s="2">
        <v>0.65800925925925924</v>
      </c>
      <c r="AR45" s="4">
        <v>0.99999300000000002</v>
      </c>
      <c r="AS45">
        <v>909807</v>
      </c>
      <c r="AT45" s="4">
        <f t="shared" si="77"/>
        <v>252.72416666666666</v>
      </c>
      <c r="AU45">
        <v>924.54700000000003</v>
      </c>
      <c r="AV45" s="4">
        <f t="shared" si="78"/>
        <v>38.52279166666667</v>
      </c>
      <c r="AW45">
        <v>11.4549</v>
      </c>
      <c r="AX45" s="3">
        <v>13397</v>
      </c>
      <c r="AY45">
        <f t="shared" si="79"/>
        <v>66114</v>
      </c>
      <c r="AZ45" s="4">
        <f t="shared" si="80"/>
        <v>627.65877700942633</v>
      </c>
      <c r="BA45" s="4">
        <f t="shared" si="81"/>
        <v>5.735600507576323</v>
      </c>
    </row>
    <row r="46" spans="2:53" x14ac:dyDescent="0.35">
      <c r="B46" s="3">
        <v>20081023025304</v>
      </c>
      <c r="C46" s="3">
        <v>20090705025307</v>
      </c>
      <c r="D46" s="3">
        <f t="shared" si="67"/>
        <v>256</v>
      </c>
      <c r="E46" s="3">
        <f t="shared" si="68"/>
        <v>6144</v>
      </c>
      <c r="F46">
        <v>171</v>
      </c>
      <c r="G46">
        <f t="shared" si="69"/>
        <v>4104</v>
      </c>
      <c r="H46" s="4">
        <v>840.44399999999996</v>
      </c>
      <c r="I46" s="4">
        <f t="shared" si="70"/>
        <v>13.679101562499998</v>
      </c>
      <c r="J46" s="4">
        <f t="shared" si="71"/>
        <v>20.478654970760232</v>
      </c>
      <c r="K46">
        <v>6322</v>
      </c>
      <c r="L46">
        <v>9</v>
      </c>
      <c r="M46" s="4">
        <v>18.888200000000001</v>
      </c>
      <c r="N46">
        <v>8</v>
      </c>
      <c r="O46" s="4">
        <v>2.2474099999999999</v>
      </c>
      <c r="P46" s="4">
        <f t="shared" si="72"/>
        <v>0.30742513020833334</v>
      </c>
      <c r="Q46" s="4">
        <f t="shared" si="73"/>
        <v>0.460238791423002</v>
      </c>
      <c r="R46">
        <v>53928</v>
      </c>
      <c r="S46">
        <v>24791</v>
      </c>
      <c r="T46">
        <v>54894</v>
      </c>
      <c r="U46">
        <v>26803</v>
      </c>
      <c r="V46" s="4">
        <v>40.5015</v>
      </c>
      <c r="W46" s="4">
        <v>16.382899999999999</v>
      </c>
      <c r="X46" s="4">
        <v>7.6826299999999996</v>
      </c>
      <c r="Y46" s="4">
        <v>7.4120299999999997</v>
      </c>
      <c r="Z46" s="4">
        <v>6.1987500000000004</v>
      </c>
      <c r="AA46" s="4">
        <v>5.6619700000000002</v>
      </c>
      <c r="AB46" s="4">
        <f t="shared" si="74"/>
        <v>83.839780000000005</v>
      </c>
      <c r="AC46" s="153">
        <v>0</v>
      </c>
      <c r="AD46" s="102">
        <v>2.36103</v>
      </c>
      <c r="AE46" s="102">
        <v>1.125</v>
      </c>
      <c r="AF46" s="102">
        <v>4.6783600000000002E-2</v>
      </c>
      <c r="AG46" s="102">
        <v>1.9796499999999999</v>
      </c>
      <c r="AH46" s="102">
        <v>428170</v>
      </c>
      <c r="AI46" s="102">
        <v>4.6235099999999997E-6</v>
      </c>
      <c r="AJ46" s="102">
        <v>1.4235999999999999E-3</v>
      </c>
      <c r="AK46" s="102">
        <v>2.24741E-2</v>
      </c>
      <c r="AL46" s="102">
        <v>0</v>
      </c>
      <c r="AM46" s="102">
        <f t="shared" si="75"/>
        <v>0.26660295363281244</v>
      </c>
      <c r="AN46">
        <v>155412</v>
      </c>
      <c r="AO46">
        <v>20932</v>
      </c>
      <c r="AP46" s="4">
        <f t="shared" si="76"/>
        <v>5.8144444444444447</v>
      </c>
      <c r="AQ46" s="2">
        <v>0.43082175925925931</v>
      </c>
      <c r="AR46" s="4">
        <v>0.99999300000000002</v>
      </c>
      <c r="AS46" s="1">
        <v>3025620</v>
      </c>
      <c r="AT46" s="4">
        <f t="shared" si="77"/>
        <v>840.45</v>
      </c>
      <c r="AU46">
        <v>908.84199999999998</v>
      </c>
      <c r="AV46" s="4">
        <f t="shared" si="78"/>
        <v>37.868416666666668</v>
      </c>
      <c r="AW46">
        <v>19.489799999999999</v>
      </c>
      <c r="AX46" s="3">
        <v>11559</v>
      </c>
      <c r="AY46">
        <f t="shared" si="79"/>
        <v>143853</v>
      </c>
      <c r="AZ46" s="4">
        <f t="shared" si="80"/>
        <v>611.96937770671627</v>
      </c>
      <c r="BA46" s="4">
        <f t="shared" si="81"/>
        <v>5.8826472878276679</v>
      </c>
    </row>
    <row r="47" spans="2:53" x14ac:dyDescent="0.35">
      <c r="B47" s="3">
        <v>20081023175854</v>
      </c>
      <c r="C47" s="3">
        <v>20090705025307</v>
      </c>
      <c r="D47" s="3">
        <f t="shared" si="67"/>
        <v>256</v>
      </c>
      <c r="E47" s="3">
        <f t="shared" si="68"/>
        <v>6144</v>
      </c>
      <c r="F47">
        <v>322</v>
      </c>
      <c r="G47">
        <f t="shared" si="69"/>
        <v>7728</v>
      </c>
      <c r="H47" s="4">
        <v>1850.11</v>
      </c>
      <c r="I47" s="4">
        <f t="shared" si="70"/>
        <v>30.112467447916664</v>
      </c>
      <c r="J47" s="4">
        <f t="shared" si="71"/>
        <v>23.940346790890267</v>
      </c>
      <c r="K47">
        <v>22186</v>
      </c>
      <c r="L47">
        <v>22</v>
      </c>
      <c r="M47" s="4">
        <v>92.756799999999998</v>
      </c>
      <c r="N47">
        <v>36</v>
      </c>
      <c r="O47" s="4">
        <v>5.0135899999999998</v>
      </c>
      <c r="P47" s="4">
        <f t="shared" si="72"/>
        <v>1.5097135416666665</v>
      </c>
      <c r="Q47" s="4">
        <f t="shared" si="73"/>
        <v>1.2002691511387162</v>
      </c>
      <c r="R47">
        <v>53928</v>
      </c>
      <c r="S47">
        <v>24791</v>
      </c>
      <c r="T47">
        <v>54894</v>
      </c>
      <c r="U47">
        <v>26803</v>
      </c>
      <c r="V47" s="4">
        <v>30.676400000000001</v>
      </c>
      <c r="W47" s="4">
        <v>10.948600000000001</v>
      </c>
      <c r="X47" s="4">
        <v>8.2473700000000001</v>
      </c>
      <c r="Y47" s="4">
        <v>7.4690500000000002</v>
      </c>
      <c r="Z47" s="4">
        <v>6.6047900000000004</v>
      </c>
      <c r="AA47" s="4">
        <v>4.65524</v>
      </c>
      <c r="AB47" s="4">
        <f t="shared" si="74"/>
        <v>68.601450000000014</v>
      </c>
      <c r="AC47" s="153">
        <v>3</v>
      </c>
      <c r="AD47" s="102">
        <v>2.5765799999999999</v>
      </c>
      <c r="AE47" s="102">
        <v>0.61111099999999996</v>
      </c>
      <c r="AF47" s="102">
        <v>0.111801</v>
      </c>
      <c r="AG47" s="102">
        <v>4.8391400000000004</v>
      </c>
      <c r="AH47" s="102">
        <v>428170</v>
      </c>
      <c r="AI47" s="102">
        <v>1.1301899999999999E-5</v>
      </c>
      <c r="AJ47" s="102">
        <v>9.9161600000000007E-4</v>
      </c>
      <c r="AK47" s="102">
        <v>5.0135899999999997E-2</v>
      </c>
      <c r="AL47" s="102">
        <v>0</v>
      </c>
      <c r="AM47" s="102">
        <f t="shared" si="75"/>
        <v>0.48964076569010417</v>
      </c>
      <c r="AN47">
        <v>409935</v>
      </c>
      <c r="AO47">
        <v>21189</v>
      </c>
      <c r="AP47" s="4">
        <f t="shared" si="76"/>
        <v>5.8858333333333333</v>
      </c>
      <c r="AQ47" s="2">
        <v>0.27612268518518518</v>
      </c>
      <c r="AR47" s="4">
        <v>0.99999300000000002</v>
      </c>
      <c r="AS47" s="1">
        <v>6660460</v>
      </c>
      <c r="AT47" s="4">
        <f t="shared" si="77"/>
        <v>1850.1277777777777</v>
      </c>
      <c r="AU47">
        <v>1273.0899999999999</v>
      </c>
      <c r="AV47" s="4">
        <f t="shared" si="78"/>
        <v>53.045416666666661</v>
      </c>
      <c r="AW47">
        <v>16.260400000000001</v>
      </c>
      <c r="AX47" s="3">
        <v>54951</v>
      </c>
      <c r="AY47">
        <f t="shared" si="79"/>
        <v>354984</v>
      </c>
      <c r="AZ47" s="4">
        <f t="shared" si="80"/>
        <v>592.42017835889123</v>
      </c>
      <c r="BA47" s="4">
        <f t="shared" si="81"/>
        <v>6.0767680296991866</v>
      </c>
    </row>
    <row r="48" spans="2:53" x14ac:dyDescent="0.35">
      <c r="B48" s="3">
        <v>20081023175852</v>
      </c>
      <c r="C48" s="3">
        <v>20090729060736</v>
      </c>
      <c r="D48" s="3">
        <f t="shared" si="67"/>
        <v>280</v>
      </c>
      <c r="E48" s="3">
        <f t="shared" si="68"/>
        <v>6720</v>
      </c>
      <c r="F48">
        <v>395</v>
      </c>
      <c r="G48">
        <f t="shared" si="69"/>
        <v>9480</v>
      </c>
      <c r="H48" s="4">
        <v>2020.15</v>
      </c>
      <c r="I48" s="4">
        <f t="shared" si="70"/>
        <v>30.061755952380953</v>
      </c>
      <c r="J48" s="4">
        <f t="shared" si="71"/>
        <v>21.309599156118146</v>
      </c>
      <c r="K48">
        <v>17150</v>
      </c>
      <c r="L48">
        <v>12</v>
      </c>
      <c r="M48" s="4">
        <v>32.252600000000001</v>
      </c>
      <c r="N48">
        <v>15</v>
      </c>
      <c r="O48" s="4">
        <v>1.5965400000000001</v>
      </c>
      <c r="P48" s="4">
        <f t="shared" si="72"/>
        <v>0.47994940476190479</v>
      </c>
      <c r="Q48" s="4">
        <f t="shared" si="73"/>
        <v>0.34021729957805907</v>
      </c>
      <c r="R48">
        <v>53925</v>
      </c>
      <c r="S48">
        <v>24802</v>
      </c>
      <c r="T48">
        <v>54901</v>
      </c>
      <c r="U48">
        <v>26779</v>
      </c>
      <c r="V48" s="4">
        <v>18.5213</v>
      </c>
      <c r="W48" s="4">
        <v>14.5199</v>
      </c>
      <c r="X48" s="4">
        <v>13.7715</v>
      </c>
      <c r="Y48" s="4">
        <v>11.260899999999999</v>
      </c>
      <c r="Z48" s="4">
        <v>8.0226100000000002</v>
      </c>
      <c r="AA48" s="4">
        <v>7.6608799999999997</v>
      </c>
      <c r="AB48" s="4">
        <f t="shared" si="74"/>
        <v>73.757090000000019</v>
      </c>
      <c r="AC48" s="153">
        <v>4</v>
      </c>
      <c r="AD48" s="102">
        <v>2.1501700000000001</v>
      </c>
      <c r="AE48" s="102">
        <v>0.8</v>
      </c>
      <c r="AF48" s="102">
        <v>3.79747E-2</v>
      </c>
      <c r="AG48" s="102">
        <v>2.6395300000000002</v>
      </c>
      <c r="AH48" s="102">
        <v>425076</v>
      </c>
      <c r="AI48" s="102">
        <v>6.2095499999999997E-6</v>
      </c>
      <c r="AJ48" s="102">
        <v>6.9970799999999995E-4</v>
      </c>
      <c r="AK48" s="102">
        <v>1.5965400000000001E-2</v>
      </c>
      <c r="AL48" s="102">
        <v>0</v>
      </c>
      <c r="AM48" s="102">
        <f t="shared" si="75"/>
        <v>0.60038437135416667</v>
      </c>
      <c r="AN48">
        <v>364536</v>
      </c>
      <c r="AO48">
        <v>21575</v>
      </c>
      <c r="AP48" s="4">
        <f t="shared" si="76"/>
        <v>5.9930555555555554</v>
      </c>
      <c r="AQ48" s="2">
        <v>0.72052083333333339</v>
      </c>
      <c r="AR48" s="4">
        <v>0.99999300000000002</v>
      </c>
      <c r="AS48" s="1">
        <v>7272520</v>
      </c>
      <c r="AT48" s="4">
        <f t="shared" si="77"/>
        <v>2020.1444444444444</v>
      </c>
      <c r="AU48">
        <v>922.87599999999998</v>
      </c>
      <c r="AV48" s="4">
        <f t="shared" si="78"/>
        <v>38.453166666666668</v>
      </c>
      <c r="AW48">
        <v>19.971699999999998</v>
      </c>
      <c r="AX48" s="3">
        <v>17583</v>
      </c>
      <c r="AY48">
        <f t="shared" si="79"/>
        <v>346953</v>
      </c>
      <c r="AZ48" s="4">
        <f t="shared" si="80"/>
        <v>545.16535101046111</v>
      </c>
      <c r="BA48" s="4">
        <f t="shared" si="81"/>
        <v>6.603501109025764</v>
      </c>
    </row>
    <row r="49" spans="2:53" x14ac:dyDescent="0.35">
      <c r="B49" s="3">
        <v>20070731105113</v>
      </c>
      <c r="C49" s="3">
        <v>20110930085058</v>
      </c>
      <c r="D49" s="3">
        <f t="shared" si="67"/>
        <v>1523</v>
      </c>
      <c r="E49" s="3">
        <f t="shared" si="68"/>
        <v>36552</v>
      </c>
      <c r="F49">
        <v>24</v>
      </c>
      <c r="G49">
        <f t="shared" si="69"/>
        <v>576</v>
      </c>
      <c r="H49" s="4">
        <v>88.247699999999995</v>
      </c>
      <c r="I49" s="4">
        <f t="shared" si="70"/>
        <v>0.24143056467498358</v>
      </c>
      <c r="J49" s="4">
        <f t="shared" si="71"/>
        <v>15.320781249999998</v>
      </c>
      <c r="K49">
        <v>540</v>
      </c>
      <c r="L49">
        <v>3</v>
      </c>
      <c r="M49" s="4">
        <v>22.395299999999999</v>
      </c>
      <c r="N49">
        <v>4</v>
      </c>
      <c r="O49" s="4">
        <v>25.377700000000001</v>
      </c>
      <c r="P49" s="4">
        <f t="shared" si="72"/>
        <v>6.1269697964543665E-2</v>
      </c>
      <c r="Q49" s="4">
        <f t="shared" si="73"/>
        <v>3.8880729166666663</v>
      </c>
      <c r="R49">
        <v>53945</v>
      </c>
      <c r="S49">
        <v>24797</v>
      </c>
      <c r="T49">
        <v>54819</v>
      </c>
      <c r="U49">
        <v>26911</v>
      </c>
      <c r="V49" s="4">
        <v>79.106499999999997</v>
      </c>
      <c r="W49" s="4">
        <v>15.387700000000001</v>
      </c>
      <c r="X49" s="4">
        <v>5.5058800000000003</v>
      </c>
      <c r="Y49" s="4">
        <v>0</v>
      </c>
      <c r="Z49" s="4">
        <v>0</v>
      </c>
      <c r="AA49" s="4">
        <v>0</v>
      </c>
      <c r="AB49" s="4">
        <f t="shared" si="74"/>
        <v>100.00008</v>
      </c>
      <c r="AC49" s="153">
        <v>55</v>
      </c>
      <c r="AD49" s="102">
        <v>5.5988199999999999</v>
      </c>
      <c r="AE49" s="102">
        <v>0.75</v>
      </c>
      <c r="AF49" s="102">
        <v>0.16666700000000001</v>
      </c>
      <c r="AG49" s="102">
        <v>0.659883</v>
      </c>
      <c r="AH49" s="102">
        <v>407065</v>
      </c>
      <c r="AI49" s="102">
        <v>1.62107E-6</v>
      </c>
      <c r="AJ49" s="102">
        <v>5.5555600000000002E-3</v>
      </c>
      <c r="AK49" s="102">
        <v>0.25377699999999997</v>
      </c>
      <c r="AL49" s="102">
        <v>0</v>
      </c>
      <c r="AM49" s="102">
        <f t="shared" si="75"/>
        <v>2.7313039781680891E-3</v>
      </c>
      <c r="AN49">
        <v>28106</v>
      </c>
      <c r="AO49">
        <v>20055</v>
      </c>
      <c r="AP49" s="4">
        <f t="shared" si="76"/>
        <v>5.5708333333333337</v>
      </c>
      <c r="AQ49" s="2">
        <v>0.4745138888888889</v>
      </c>
      <c r="AR49" s="4">
        <v>0.99999300000000002</v>
      </c>
      <c r="AS49">
        <v>317692</v>
      </c>
      <c r="AT49" s="4">
        <f t="shared" si="77"/>
        <v>88.247777777777785</v>
      </c>
      <c r="AU49">
        <v>1171.08</v>
      </c>
      <c r="AV49" s="4">
        <f t="shared" si="78"/>
        <v>48.794999999999995</v>
      </c>
      <c r="AW49">
        <v>11.313000000000001</v>
      </c>
      <c r="AX49" s="3">
        <v>15122</v>
      </c>
      <c r="AY49">
        <f t="shared" si="79"/>
        <v>12984</v>
      </c>
      <c r="AZ49" s="4">
        <f t="shared" si="80"/>
        <v>675.23096363969228</v>
      </c>
      <c r="BA49" s="4">
        <f t="shared" si="81"/>
        <v>5.3315090596481944</v>
      </c>
    </row>
    <row r="50" spans="2:53" x14ac:dyDescent="0.35">
      <c r="B50" s="3">
        <v>20110803091252</v>
      </c>
      <c r="C50" s="3">
        <v>20110930085058</v>
      </c>
      <c r="D50" s="3">
        <f t="shared" si="67"/>
        <v>59</v>
      </c>
      <c r="E50" s="3">
        <f t="shared" si="68"/>
        <v>1416</v>
      </c>
      <c r="F50">
        <v>13</v>
      </c>
      <c r="G50">
        <f t="shared" si="69"/>
        <v>312</v>
      </c>
      <c r="H50" s="4">
        <v>53.251899999999999</v>
      </c>
      <c r="I50" s="4">
        <f t="shared" si="70"/>
        <v>3.7607274011299436</v>
      </c>
      <c r="J50" s="4">
        <f t="shared" si="71"/>
        <v>17.067916666666665</v>
      </c>
      <c r="K50">
        <v>467</v>
      </c>
      <c r="L50">
        <v>3</v>
      </c>
      <c r="M50" s="4">
        <v>22.395299999999999</v>
      </c>
      <c r="N50">
        <v>4</v>
      </c>
      <c r="O50" s="4">
        <v>42.055300000000003</v>
      </c>
      <c r="P50" s="4">
        <f t="shared" si="72"/>
        <v>1.5815889830508474</v>
      </c>
      <c r="Q50" s="4">
        <f t="shared" si="73"/>
        <v>7.1779807692307687</v>
      </c>
      <c r="R50">
        <v>53945</v>
      </c>
      <c r="S50">
        <v>24797</v>
      </c>
      <c r="T50">
        <v>54819</v>
      </c>
      <c r="U50">
        <v>26911</v>
      </c>
      <c r="V50" s="4">
        <v>79.106499999999997</v>
      </c>
      <c r="W50" s="4">
        <v>15.387700000000001</v>
      </c>
      <c r="X50" s="4">
        <v>5.5058800000000003</v>
      </c>
      <c r="Y50" s="4">
        <v>0</v>
      </c>
      <c r="Z50" s="4">
        <v>0</v>
      </c>
      <c r="AA50" s="4">
        <v>0</v>
      </c>
      <c r="AB50" s="4">
        <f t="shared" si="74"/>
        <v>100.00008</v>
      </c>
      <c r="AC50" s="153">
        <v>75</v>
      </c>
      <c r="AD50" s="102">
        <v>5.5988199999999999</v>
      </c>
      <c r="AE50" s="102">
        <v>0.75</v>
      </c>
      <c r="AF50" s="102">
        <v>0.30769200000000002</v>
      </c>
      <c r="AG50" s="102">
        <v>0.659883</v>
      </c>
      <c r="AH50" s="102">
        <v>407065</v>
      </c>
      <c r="AI50" s="102">
        <v>1.62107E-6</v>
      </c>
      <c r="AJ50" s="102">
        <v>6.4239800000000001E-3</v>
      </c>
      <c r="AK50" s="102">
        <v>0.42055300000000001</v>
      </c>
      <c r="AL50" s="102">
        <v>0</v>
      </c>
      <c r="AM50" s="102">
        <f t="shared" si="75"/>
        <v>2.5931870150847455E-2</v>
      </c>
      <c r="AN50">
        <v>27815</v>
      </c>
      <c r="AO50">
        <v>7267</v>
      </c>
      <c r="AP50" s="4">
        <f t="shared" si="76"/>
        <v>2.0186111111111109</v>
      </c>
      <c r="AQ50" s="2">
        <v>0.66459490740740745</v>
      </c>
      <c r="AR50" s="4">
        <v>0.99999300000000002</v>
      </c>
      <c r="AS50">
        <v>191707</v>
      </c>
      <c r="AT50" s="4">
        <f t="shared" si="77"/>
        <v>53.251944444444447</v>
      </c>
      <c r="AU50">
        <v>2139.62</v>
      </c>
      <c r="AV50" s="4">
        <f t="shared" si="78"/>
        <v>89.150833333333324</v>
      </c>
      <c r="AW50">
        <v>6.8954399999999998</v>
      </c>
      <c r="AX50" s="3">
        <v>15122</v>
      </c>
      <c r="AY50">
        <f t="shared" si="79"/>
        <v>12693</v>
      </c>
      <c r="AZ50" s="4">
        <f t="shared" si="80"/>
        <v>675.23096363969228</v>
      </c>
      <c r="BA50" s="4">
        <f t="shared" si="81"/>
        <v>5.3315090596481944</v>
      </c>
    </row>
    <row r="51" spans="2:53" x14ac:dyDescent="0.35">
      <c r="B51" s="3">
        <v>20080721232434</v>
      </c>
      <c r="C51" s="3">
        <v>20090911121523</v>
      </c>
      <c r="D51" s="3">
        <f t="shared" si="67"/>
        <v>418</v>
      </c>
      <c r="E51" s="3">
        <f t="shared" si="68"/>
        <v>10032</v>
      </c>
      <c r="F51">
        <v>215</v>
      </c>
      <c r="G51">
        <f t="shared" si="69"/>
        <v>5160</v>
      </c>
      <c r="H51" s="4">
        <v>546.822</v>
      </c>
      <c r="I51" s="4">
        <f t="shared" si="70"/>
        <v>5.4507775119617223</v>
      </c>
      <c r="J51" s="4">
        <f t="shared" si="71"/>
        <v>10.597325581395349</v>
      </c>
      <c r="K51">
        <v>16173</v>
      </c>
      <c r="L51">
        <v>7</v>
      </c>
      <c r="M51" s="4">
        <v>10.7636</v>
      </c>
      <c r="N51">
        <v>7</v>
      </c>
      <c r="O51" s="4">
        <v>1.9683900000000001</v>
      </c>
      <c r="P51" s="4">
        <f t="shared" si="72"/>
        <v>0.10729266347687401</v>
      </c>
      <c r="Q51" s="4">
        <f t="shared" si="73"/>
        <v>0.2085968992248062</v>
      </c>
      <c r="R51">
        <v>52604</v>
      </c>
      <c r="S51">
        <v>24811</v>
      </c>
      <c r="T51">
        <v>53989</v>
      </c>
      <c r="U51">
        <v>26125</v>
      </c>
      <c r="V51" s="4">
        <v>35.4848</v>
      </c>
      <c r="W51" s="4">
        <v>13.1358</v>
      </c>
      <c r="X51" s="4">
        <v>11.4816</v>
      </c>
      <c r="Y51" s="4">
        <v>11.218400000000001</v>
      </c>
      <c r="Z51" s="4">
        <v>9.9047800000000006</v>
      </c>
      <c r="AA51" s="4">
        <v>9.4325100000000006</v>
      </c>
      <c r="AB51" s="4">
        <f t="shared" si="74"/>
        <v>90.657890000000009</v>
      </c>
      <c r="AC51" s="153">
        <v>84</v>
      </c>
      <c r="AD51" s="102">
        <v>1.53766</v>
      </c>
      <c r="AE51" s="102">
        <v>1</v>
      </c>
      <c r="AF51" s="102">
        <v>3.25581E-2</v>
      </c>
      <c r="AG51" s="102">
        <v>1.53973</v>
      </c>
      <c r="AH51" s="102">
        <v>400899</v>
      </c>
      <c r="AI51" s="102">
        <v>3.8406899999999996E-6</v>
      </c>
      <c r="AJ51" s="102">
        <v>4.3281999999999999E-4</v>
      </c>
      <c r="AK51" s="102">
        <v>1.9683900000000001E-2</v>
      </c>
      <c r="AL51" s="102">
        <v>0</v>
      </c>
      <c r="AM51" s="102">
        <f t="shared" si="75"/>
        <v>3.4145414583732055E-2</v>
      </c>
      <c r="AN51">
        <v>314471</v>
      </c>
      <c r="AO51">
        <v>21512</v>
      </c>
      <c r="AP51" s="4">
        <f t="shared" si="76"/>
        <v>5.9755555555555553</v>
      </c>
      <c r="AQ51" s="2">
        <v>0.42780092592592595</v>
      </c>
      <c r="AR51" s="4">
        <v>0.99999300000000002</v>
      </c>
      <c r="AS51" s="1">
        <v>1968600</v>
      </c>
      <c r="AT51" s="4">
        <f t="shared" si="77"/>
        <v>546.83333333333337</v>
      </c>
      <c r="AU51">
        <v>1462.66</v>
      </c>
      <c r="AV51" s="4">
        <f t="shared" si="78"/>
        <v>60.944166666666668</v>
      </c>
      <c r="AW51">
        <v>6.2643199999999997</v>
      </c>
      <c r="AX51" s="3">
        <v>8656</v>
      </c>
      <c r="AY51">
        <f t="shared" si="79"/>
        <v>305815</v>
      </c>
      <c r="AZ51" s="4">
        <f t="shared" si="80"/>
        <v>804.1919060537366</v>
      </c>
      <c r="BA51" s="4">
        <f t="shared" si="81"/>
        <v>4.4765434380776341</v>
      </c>
    </row>
    <row r="52" spans="2:53" x14ac:dyDescent="0.35">
      <c r="B52" s="3">
        <v>20090929011428</v>
      </c>
      <c r="C52" s="3">
        <v>20110824224328</v>
      </c>
      <c r="D52" s="3">
        <f t="shared" si="67"/>
        <v>695</v>
      </c>
      <c r="E52" s="3">
        <f t="shared" si="68"/>
        <v>16680</v>
      </c>
      <c r="F52">
        <v>97</v>
      </c>
      <c r="G52">
        <f t="shared" si="69"/>
        <v>2328</v>
      </c>
      <c r="H52" s="4">
        <v>200.75</v>
      </c>
      <c r="I52" s="4">
        <f t="shared" si="70"/>
        <v>1.2035371702637889</v>
      </c>
      <c r="J52" s="4">
        <f t="shared" si="71"/>
        <v>8.6232817869415808</v>
      </c>
      <c r="K52">
        <v>9480</v>
      </c>
      <c r="L52">
        <v>3</v>
      </c>
      <c r="M52" s="4">
        <v>8.9536200000000008</v>
      </c>
      <c r="N52">
        <v>2</v>
      </c>
      <c r="O52" s="4">
        <v>4.4600900000000001</v>
      </c>
      <c r="P52" s="4">
        <f t="shared" si="72"/>
        <v>5.3678776978417275E-2</v>
      </c>
      <c r="Q52" s="4">
        <f t="shared" si="73"/>
        <v>0.38460567010309282</v>
      </c>
      <c r="R52">
        <v>52597</v>
      </c>
      <c r="S52">
        <v>24794</v>
      </c>
      <c r="T52">
        <v>53958</v>
      </c>
      <c r="U52">
        <v>26122</v>
      </c>
      <c r="V52" s="4">
        <v>66.906499999999994</v>
      </c>
      <c r="W52" s="4">
        <v>20.401399999999999</v>
      </c>
      <c r="X52" s="4">
        <v>12.692</v>
      </c>
      <c r="Y52" s="4">
        <v>0</v>
      </c>
      <c r="Z52" s="4">
        <v>0</v>
      </c>
      <c r="AA52" s="4">
        <v>0</v>
      </c>
      <c r="AB52" s="4">
        <f t="shared" si="74"/>
        <v>99.999899999999997</v>
      </c>
      <c r="AC52" s="153">
        <v>168</v>
      </c>
      <c r="AD52" s="102">
        <v>4.4768100000000004</v>
      </c>
      <c r="AE52" s="102">
        <v>1.5</v>
      </c>
      <c r="AF52" s="102">
        <v>2.0618600000000001E-2</v>
      </c>
      <c r="AG52" s="102">
        <v>0.659883</v>
      </c>
      <c r="AH52" s="102">
        <v>398151</v>
      </c>
      <c r="AI52" s="102">
        <v>1.65737E-6</v>
      </c>
      <c r="AJ52" s="102">
        <v>3.1645600000000001E-4</v>
      </c>
      <c r="AK52" s="102">
        <v>4.4600899999999999E-2</v>
      </c>
      <c r="AL52" s="102">
        <v>0</v>
      </c>
      <c r="AM52" s="102">
        <f t="shared" si="75"/>
        <v>3.5988048111510792E-3</v>
      </c>
      <c r="AN52">
        <v>241786</v>
      </c>
      <c r="AO52">
        <v>21315</v>
      </c>
      <c r="AP52" s="4">
        <f t="shared" si="76"/>
        <v>5.9208333333333334</v>
      </c>
      <c r="AQ52" s="2">
        <v>0.43267361111111113</v>
      </c>
      <c r="AR52" s="4">
        <v>0.99999300000000002</v>
      </c>
      <c r="AS52">
        <v>722695</v>
      </c>
      <c r="AT52" s="4">
        <f t="shared" si="77"/>
        <v>200.7486111111111</v>
      </c>
      <c r="AU52">
        <v>2492.64</v>
      </c>
      <c r="AV52" s="4">
        <f t="shared" si="78"/>
        <v>103.86</v>
      </c>
      <c r="AW52">
        <v>2.9901900000000001</v>
      </c>
      <c r="AX52" s="3">
        <v>5156</v>
      </c>
      <c r="AY52">
        <f t="shared" si="79"/>
        <v>236630</v>
      </c>
      <c r="AZ52" s="4">
        <f t="shared" si="80"/>
        <v>575.85646922697185</v>
      </c>
      <c r="BA52" s="4">
        <f t="shared" si="81"/>
        <v>6.2515577967416602</v>
      </c>
    </row>
    <row r="53" spans="2:53" x14ac:dyDescent="0.35">
      <c r="B53" s="3">
        <v>20090516171737</v>
      </c>
      <c r="C53" s="3">
        <v>20091005115521</v>
      </c>
      <c r="D53" s="3">
        <f t="shared" si="67"/>
        <v>143</v>
      </c>
      <c r="E53" s="3">
        <f t="shared" si="68"/>
        <v>3432</v>
      </c>
      <c r="F53">
        <v>16</v>
      </c>
      <c r="G53">
        <f t="shared" si="69"/>
        <v>384</v>
      </c>
      <c r="H53" s="4">
        <v>108.59</v>
      </c>
      <c r="I53" s="4">
        <f t="shared" si="70"/>
        <v>3.164044289044289</v>
      </c>
      <c r="J53" s="4">
        <f t="shared" si="71"/>
        <v>28.278645833333332</v>
      </c>
      <c r="K53">
        <v>1436</v>
      </c>
      <c r="L53">
        <v>3</v>
      </c>
      <c r="M53" s="4">
        <v>11.8217</v>
      </c>
      <c r="N53">
        <v>5</v>
      </c>
      <c r="O53" s="4">
        <v>10.8865</v>
      </c>
      <c r="P53" s="4">
        <f t="shared" si="72"/>
        <v>0.34445512820512825</v>
      </c>
      <c r="Q53" s="4">
        <f t="shared" si="73"/>
        <v>3.0785677083333334</v>
      </c>
      <c r="R53">
        <v>53518</v>
      </c>
      <c r="S53">
        <v>24777</v>
      </c>
      <c r="T53">
        <v>53957</v>
      </c>
      <c r="U53">
        <v>28555</v>
      </c>
      <c r="V53" s="4">
        <v>70.614000000000004</v>
      </c>
      <c r="W53" s="4">
        <v>20.534300000000002</v>
      </c>
      <c r="X53" s="4">
        <v>8.8514300000000006</v>
      </c>
      <c r="Y53" s="4">
        <v>0</v>
      </c>
      <c r="Z53" s="4">
        <v>0</v>
      </c>
      <c r="AA53" s="4">
        <v>0</v>
      </c>
      <c r="AB53" s="4">
        <f t="shared" si="74"/>
        <v>99.99973</v>
      </c>
      <c r="AC53" s="153">
        <v>122</v>
      </c>
      <c r="AD53" s="102">
        <v>2.3643399999999999</v>
      </c>
      <c r="AE53" s="102">
        <v>0.6</v>
      </c>
      <c r="AF53" s="102">
        <v>0.3125</v>
      </c>
      <c r="AG53" s="102">
        <v>0.659883</v>
      </c>
      <c r="AH53" s="102">
        <v>365742</v>
      </c>
      <c r="AI53" s="102">
        <v>1.80423E-6</v>
      </c>
      <c r="AJ53" s="102">
        <v>2.0891400000000002E-3</v>
      </c>
      <c r="AK53" s="102">
        <v>0.108865</v>
      </c>
      <c r="AL53" s="102">
        <v>0</v>
      </c>
      <c r="AM53" s="102">
        <f t="shared" si="75"/>
        <v>1.9049571608391609E-2</v>
      </c>
      <c r="AN53">
        <v>64947</v>
      </c>
      <c r="AO53">
        <v>16442</v>
      </c>
      <c r="AP53" s="4">
        <f t="shared" si="76"/>
        <v>4.5672222222222221</v>
      </c>
      <c r="AQ53" s="2">
        <v>0.81234953703703694</v>
      </c>
      <c r="AR53" s="4">
        <v>0.99999300000000002</v>
      </c>
      <c r="AS53">
        <v>390926</v>
      </c>
      <c r="AT53" s="4">
        <f t="shared" si="77"/>
        <v>108.59055555555555</v>
      </c>
      <c r="AU53">
        <v>4059.19</v>
      </c>
      <c r="AV53" s="4">
        <f t="shared" si="78"/>
        <v>169.13291666666666</v>
      </c>
      <c r="AW53">
        <v>6.0206400000000002</v>
      </c>
      <c r="AX53" s="3">
        <v>7760</v>
      </c>
      <c r="AY53">
        <f t="shared" si="79"/>
        <v>57187</v>
      </c>
      <c r="AZ53" s="4">
        <f t="shared" si="80"/>
        <v>656.41997343867638</v>
      </c>
      <c r="BA53" s="4">
        <f t="shared" si="81"/>
        <v>5.4842938144329896</v>
      </c>
    </row>
    <row r="54" spans="2:53" x14ac:dyDescent="0.35">
      <c r="B54" s="3">
        <v>20100812145200</v>
      </c>
      <c r="C54" s="3">
        <v>20110626040713</v>
      </c>
      <c r="D54" s="3">
        <f t="shared" si="67"/>
        <v>319</v>
      </c>
      <c r="E54" s="3">
        <f t="shared" si="68"/>
        <v>7656</v>
      </c>
      <c r="F54">
        <v>120</v>
      </c>
      <c r="G54">
        <f t="shared" si="69"/>
        <v>2880</v>
      </c>
      <c r="H54" s="4">
        <v>328.8</v>
      </c>
      <c r="I54" s="4">
        <f t="shared" si="70"/>
        <v>4.2946708463949843</v>
      </c>
      <c r="J54" s="4">
        <f t="shared" si="71"/>
        <v>11.416666666666666</v>
      </c>
      <c r="K54">
        <v>11591</v>
      </c>
      <c r="L54">
        <v>5</v>
      </c>
      <c r="M54" s="4">
        <v>36.426900000000003</v>
      </c>
      <c r="N54">
        <v>12</v>
      </c>
      <c r="O54" s="4">
        <v>11.0787</v>
      </c>
      <c r="P54" s="4">
        <f t="shared" si="72"/>
        <v>0.47579545454545463</v>
      </c>
      <c r="Q54" s="4">
        <f t="shared" si="73"/>
        <v>1.2648229166666667</v>
      </c>
      <c r="R54">
        <v>53935</v>
      </c>
      <c r="S54">
        <v>24815</v>
      </c>
      <c r="T54">
        <v>54677</v>
      </c>
      <c r="U54">
        <v>26971</v>
      </c>
      <c r="V54" s="4">
        <v>69.644800000000004</v>
      </c>
      <c r="W54" s="4">
        <v>18.414400000000001</v>
      </c>
      <c r="X54" s="4">
        <v>4.4846300000000001</v>
      </c>
      <c r="Y54" s="4">
        <v>3.9699</v>
      </c>
      <c r="Z54" s="4">
        <v>3.4864299999999999</v>
      </c>
      <c r="AA54" s="4">
        <v>0</v>
      </c>
      <c r="AB54" s="4">
        <f t="shared" si="74"/>
        <v>100.00015999999999</v>
      </c>
      <c r="AC54" s="153">
        <v>67</v>
      </c>
      <c r="AD54" s="102">
        <v>3.0355699999999999</v>
      </c>
      <c r="AE54" s="102">
        <v>0.41666700000000001</v>
      </c>
      <c r="AF54" s="102">
        <v>0.1</v>
      </c>
      <c r="AG54" s="102">
        <v>1.0998000000000001</v>
      </c>
      <c r="AH54" s="102">
        <v>352521</v>
      </c>
      <c r="AI54" s="102">
        <v>3.1198300000000002E-6</v>
      </c>
      <c r="AJ54" s="102">
        <v>4.3136900000000002E-4</v>
      </c>
      <c r="AK54" s="102">
        <v>0.110787</v>
      </c>
      <c r="AL54" s="102">
        <v>0</v>
      </c>
      <c r="AM54" s="102">
        <f t="shared" si="75"/>
        <v>1.4784747962382445E-2</v>
      </c>
      <c r="AN54">
        <v>343959</v>
      </c>
      <c r="AO54">
        <v>20383</v>
      </c>
      <c r="AP54" s="4">
        <f t="shared" si="76"/>
        <v>5.661944444444444</v>
      </c>
      <c r="AQ54" s="2">
        <v>0.46379629629629626</v>
      </c>
      <c r="AR54" s="4">
        <v>0.99999300000000002</v>
      </c>
      <c r="AS54" s="1">
        <v>1183690</v>
      </c>
      <c r="AT54" s="4">
        <f t="shared" si="77"/>
        <v>328.80277777777781</v>
      </c>
      <c r="AU54">
        <v>2866.32</v>
      </c>
      <c r="AV54" s="4">
        <f t="shared" si="78"/>
        <v>119.43</v>
      </c>
      <c r="AW54">
        <v>3.44258</v>
      </c>
      <c r="AX54" s="3">
        <v>40145</v>
      </c>
      <c r="AY54">
        <f t="shared" si="79"/>
        <v>303814</v>
      </c>
      <c r="AZ54" s="4">
        <f t="shared" si="80"/>
        <v>1102.0701734157997</v>
      </c>
      <c r="BA54" s="4">
        <f t="shared" si="81"/>
        <v>3.2665796487731975</v>
      </c>
    </row>
    <row r="55" spans="2:53" x14ac:dyDescent="0.35">
      <c r="B55" s="3">
        <v>20090508104157</v>
      </c>
      <c r="C55" s="3">
        <v>20091008051345</v>
      </c>
      <c r="D55" s="3">
        <f t="shared" si="67"/>
        <v>154</v>
      </c>
      <c r="E55" s="3">
        <f t="shared" si="68"/>
        <v>3696</v>
      </c>
      <c r="F55">
        <v>19</v>
      </c>
      <c r="G55">
        <f t="shared" si="69"/>
        <v>456</v>
      </c>
      <c r="H55" s="4">
        <v>112.55200000000001</v>
      </c>
      <c r="I55" s="4">
        <f t="shared" si="70"/>
        <v>3.0452380952380951</v>
      </c>
      <c r="J55" s="4">
        <f t="shared" si="71"/>
        <v>24.68245614035088</v>
      </c>
      <c r="K55">
        <v>4526</v>
      </c>
      <c r="L55">
        <v>3</v>
      </c>
      <c r="M55" s="4">
        <v>7.9411100000000001</v>
      </c>
      <c r="N55">
        <v>3</v>
      </c>
      <c r="O55" s="4">
        <v>7.0554800000000002</v>
      </c>
      <c r="P55" s="4">
        <f t="shared" si="72"/>
        <v>0.21485687229437231</v>
      </c>
      <c r="Q55" s="4">
        <f t="shared" si="73"/>
        <v>1.7414714912280704</v>
      </c>
      <c r="R55">
        <v>53974</v>
      </c>
      <c r="S55">
        <v>24861</v>
      </c>
      <c r="T55">
        <v>54811</v>
      </c>
      <c r="U55">
        <v>26762</v>
      </c>
      <c r="V55" s="4">
        <v>49.363399999999999</v>
      </c>
      <c r="W55" s="4">
        <v>36.280999999999999</v>
      </c>
      <c r="X55" s="4">
        <v>14.355700000000001</v>
      </c>
      <c r="Y55" s="4">
        <v>0</v>
      </c>
      <c r="Z55" s="4">
        <v>0</v>
      </c>
      <c r="AA55" s="4">
        <v>0</v>
      </c>
      <c r="AB55" s="4">
        <f t="shared" si="74"/>
        <v>100.00009999999999</v>
      </c>
      <c r="AC55" s="153">
        <v>66</v>
      </c>
      <c r="AD55" s="102">
        <v>2.6470400000000001</v>
      </c>
      <c r="AE55" s="102">
        <v>1</v>
      </c>
      <c r="AF55" s="102">
        <v>0.15789500000000001</v>
      </c>
      <c r="AG55" s="102">
        <v>0.659883</v>
      </c>
      <c r="AH55" s="102">
        <v>350591</v>
      </c>
      <c r="AI55" s="102">
        <v>1.8822E-6</v>
      </c>
      <c r="AJ55" s="102">
        <v>6.62837E-4</v>
      </c>
      <c r="AK55" s="102">
        <v>7.0554800000000001E-2</v>
      </c>
      <c r="AL55" s="102">
        <v>0</v>
      </c>
      <c r="AM55" s="102">
        <f t="shared" si="75"/>
        <v>2.1337983333333331E-2</v>
      </c>
      <c r="AN55">
        <v>57845</v>
      </c>
      <c r="AO55">
        <v>18218</v>
      </c>
      <c r="AP55" s="4">
        <f t="shared" si="76"/>
        <v>5.0605555555555553</v>
      </c>
      <c r="AQ55" s="2">
        <v>0.89408564814814817</v>
      </c>
      <c r="AR55" s="4">
        <v>0.99999300000000002</v>
      </c>
      <c r="AS55">
        <v>405187</v>
      </c>
      <c r="AT55" s="4">
        <f t="shared" si="77"/>
        <v>112.55194444444444</v>
      </c>
      <c r="AU55">
        <v>3044.47</v>
      </c>
      <c r="AV55" s="4">
        <f t="shared" si="78"/>
        <v>126.85291666666666</v>
      </c>
      <c r="AW55">
        <v>7.0069999999999997</v>
      </c>
      <c r="AX55" s="3">
        <v>5949</v>
      </c>
      <c r="AY55">
        <f t="shared" si="79"/>
        <v>51896</v>
      </c>
      <c r="AZ55" s="4">
        <f t="shared" si="80"/>
        <v>749.13960390927718</v>
      </c>
      <c r="BA55" s="4">
        <f t="shared" si="81"/>
        <v>4.805512859304085</v>
      </c>
    </row>
    <row r="56" spans="2:53" x14ac:dyDescent="0.35">
      <c r="B56" s="3">
        <v>20080116073613</v>
      </c>
      <c r="C56" s="3">
        <v>20081030050200</v>
      </c>
      <c r="D56" s="3">
        <f t="shared" si="67"/>
        <v>289</v>
      </c>
      <c r="E56" s="3">
        <f t="shared" si="68"/>
        <v>6936</v>
      </c>
      <c r="F56">
        <v>104</v>
      </c>
      <c r="G56">
        <f t="shared" si="69"/>
        <v>2496</v>
      </c>
      <c r="H56" s="4">
        <v>551.10699999999997</v>
      </c>
      <c r="I56" s="4">
        <f t="shared" si="70"/>
        <v>7.9456026528258352</v>
      </c>
      <c r="J56" s="4">
        <f t="shared" si="71"/>
        <v>22.079607371794872</v>
      </c>
      <c r="K56">
        <v>9999</v>
      </c>
      <c r="L56">
        <v>9</v>
      </c>
      <c r="M56" s="4">
        <v>83.980199999999996</v>
      </c>
      <c r="N56">
        <v>31</v>
      </c>
      <c r="O56" s="4">
        <v>15.2385</v>
      </c>
      <c r="P56" s="4">
        <f t="shared" si="72"/>
        <v>1.2107871972318338</v>
      </c>
      <c r="Q56" s="4">
        <f t="shared" si="73"/>
        <v>3.3645913461538459</v>
      </c>
      <c r="R56">
        <v>53940</v>
      </c>
      <c r="S56">
        <v>23868</v>
      </c>
      <c r="T56">
        <v>55576</v>
      </c>
      <c r="U56">
        <v>24829</v>
      </c>
      <c r="V56" s="4">
        <v>40.707000000000001</v>
      </c>
      <c r="W56" s="4">
        <v>30.9008</v>
      </c>
      <c r="X56" s="4">
        <v>10.1975</v>
      </c>
      <c r="Y56" s="4">
        <v>6.9672499999999999</v>
      </c>
      <c r="Z56" s="4">
        <v>4.8771399999999998</v>
      </c>
      <c r="AA56" s="4">
        <v>1.84832</v>
      </c>
      <c r="AB56" s="4">
        <f t="shared" si="74"/>
        <v>95.498009999999994</v>
      </c>
      <c r="AC56" s="153">
        <v>52</v>
      </c>
      <c r="AD56" s="102">
        <v>2.7090399999999999</v>
      </c>
      <c r="AE56" s="102">
        <v>0.290323</v>
      </c>
      <c r="AF56" s="102">
        <v>0.29807699999999998</v>
      </c>
      <c r="AG56" s="102">
        <v>1.9796499999999999</v>
      </c>
      <c r="AH56" s="102">
        <v>346393</v>
      </c>
      <c r="AI56" s="102">
        <v>5.7150299999999999E-6</v>
      </c>
      <c r="AJ56" s="102">
        <v>9.0008999999999998E-4</v>
      </c>
      <c r="AK56" s="102">
        <v>0.15238499999999999</v>
      </c>
      <c r="AL56" s="102">
        <v>0</v>
      </c>
      <c r="AM56" s="102">
        <f t="shared" si="75"/>
        <v>5.4140144635957316E-2</v>
      </c>
      <c r="AN56">
        <v>291275</v>
      </c>
      <c r="AO56">
        <v>19366</v>
      </c>
      <c r="AP56" s="4">
        <f t="shared" si="76"/>
        <v>5.3794444444444443</v>
      </c>
      <c r="AQ56" s="2">
        <v>0.53359953703703711</v>
      </c>
      <c r="AR56" s="4">
        <v>0.99999300000000002</v>
      </c>
      <c r="AS56" s="1">
        <v>1984000</v>
      </c>
      <c r="AT56" s="4">
        <f t="shared" si="77"/>
        <v>551.11111111111109</v>
      </c>
      <c r="AU56">
        <v>2800.72</v>
      </c>
      <c r="AV56" s="4">
        <f t="shared" si="78"/>
        <v>116.69666666666666</v>
      </c>
      <c r="AW56">
        <v>6.8138500000000004</v>
      </c>
      <c r="AX56" s="3">
        <v>74899</v>
      </c>
      <c r="AY56">
        <f t="shared" si="79"/>
        <v>216376</v>
      </c>
      <c r="AZ56" s="4">
        <f t="shared" si="80"/>
        <v>891.86498722317879</v>
      </c>
      <c r="BA56" s="4">
        <f t="shared" si="81"/>
        <v>4.0364854003391235</v>
      </c>
    </row>
    <row r="57" spans="2:53" x14ac:dyDescent="0.35">
      <c r="B57" s="3">
        <v>20080914130308</v>
      </c>
      <c r="C57" s="3">
        <v>20090913013234</v>
      </c>
      <c r="D57" s="3">
        <f t="shared" si="67"/>
        <v>365</v>
      </c>
      <c r="E57" s="3">
        <f t="shared" si="68"/>
        <v>8760</v>
      </c>
      <c r="F57">
        <v>408</v>
      </c>
      <c r="G57">
        <f t="shared" si="69"/>
        <v>9792</v>
      </c>
      <c r="H57" s="4">
        <v>1454.89</v>
      </c>
      <c r="I57" s="4">
        <f t="shared" si="70"/>
        <v>16.608333333333334</v>
      </c>
      <c r="J57" s="4">
        <f t="shared" si="71"/>
        <v>14.85794526143791</v>
      </c>
      <c r="K57">
        <v>13942</v>
      </c>
      <c r="L57">
        <v>6</v>
      </c>
      <c r="M57" s="4">
        <v>20.353300000000001</v>
      </c>
      <c r="N57">
        <v>14</v>
      </c>
      <c r="O57" s="4">
        <v>1.39896</v>
      </c>
      <c r="P57" s="4">
        <f t="shared" si="72"/>
        <v>0.23234360730593609</v>
      </c>
      <c r="Q57" s="4">
        <f t="shared" si="73"/>
        <v>0.20785641339869282</v>
      </c>
      <c r="R57">
        <v>53575</v>
      </c>
      <c r="S57">
        <v>24811</v>
      </c>
      <c r="T57">
        <v>53964</v>
      </c>
      <c r="U57">
        <v>26924</v>
      </c>
      <c r="V57" s="4">
        <v>52.103200000000001</v>
      </c>
      <c r="W57" s="4">
        <v>24.6479</v>
      </c>
      <c r="X57" s="4">
        <v>6.7392899999999996</v>
      </c>
      <c r="Y57" s="4">
        <v>6.1387799999999997</v>
      </c>
      <c r="Z57" s="4">
        <v>5.1984500000000002</v>
      </c>
      <c r="AA57" s="4">
        <v>5.1725199999999996</v>
      </c>
      <c r="AB57" s="4">
        <f t="shared" si="74"/>
        <v>100.00014</v>
      </c>
      <c r="AC57" s="153">
        <v>68</v>
      </c>
      <c r="AD57" s="102">
        <v>1.45381</v>
      </c>
      <c r="AE57" s="102">
        <v>0.42857099999999998</v>
      </c>
      <c r="AF57" s="102">
        <v>3.4313700000000003E-2</v>
      </c>
      <c r="AG57" s="102">
        <v>1.3197700000000001</v>
      </c>
      <c r="AH57" s="102">
        <v>181349</v>
      </c>
      <c r="AI57" s="102">
        <v>7.2774900000000004E-6</v>
      </c>
      <c r="AJ57" s="102">
        <v>4.3035399999999998E-4</v>
      </c>
      <c r="AK57" s="102">
        <v>1.39896E-2</v>
      </c>
      <c r="AL57" s="102">
        <v>0</v>
      </c>
      <c r="AM57" s="102">
        <f t="shared" si="75"/>
        <v>0.11180763216666668</v>
      </c>
      <c r="AN57">
        <v>778424</v>
      </c>
      <c r="AO57">
        <v>21351</v>
      </c>
      <c r="AP57" s="4">
        <f t="shared" si="76"/>
        <v>5.9308333333333332</v>
      </c>
      <c r="AQ57" s="2">
        <v>0.27075231481481482</v>
      </c>
      <c r="AR57" s="4">
        <v>0.99999300000000002</v>
      </c>
      <c r="AS57" s="1">
        <v>5237620</v>
      </c>
      <c r="AT57" s="4">
        <f t="shared" si="77"/>
        <v>1454.8944444444444</v>
      </c>
      <c r="AU57">
        <v>1907.9</v>
      </c>
      <c r="AV57" s="4">
        <f t="shared" si="78"/>
        <v>79.495833333333337</v>
      </c>
      <c r="AW57">
        <v>6.7320200000000003</v>
      </c>
      <c r="AX57" s="3">
        <v>23026</v>
      </c>
      <c r="AY57">
        <f t="shared" si="79"/>
        <v>755398</v>
      </c>
      <c r="AZ57" s="4">
        <f t="shared" si="80"/>
        <v>1131.3153149612101</v>
      </c>
      <c r="BA57" s="4">
        <f t="shared" si="81"/>
        <v>3.1821367150178062</v>
      </c>
    </row>
    <row r="58" spans="2:53" x14ac:dyDescent="0.35">
      <c r="B58" s="3">
        <v>20071130173419</v>
      </c>
      <c r="C58" s="3">
        <v>20080430181146</v>
      </c>
      <c r="D58" s="3">
        <f t="shared" si="67"/>
        <v>153</v>
      </c>
      <c r="E58" s="3">
        <f t="shared" si="68"/>
        <v>3672</v>
      </c>
      <c r="F58">
        <v>51</v>
      </c>
      <c r="G58">
        <f t="shared" si="69"/>
        <v>1224</v>
      </c>
      <c r="H58" s="4">
        <v>197.45599999999999</v>
      </c>
      <c r="I58" s="4">
        <f t="shared" si="70"/>
        <v>5.3773420479302825</v>
      </c>
      <c r="J58" s="4">
        <f t="shared" si="71"/>
        <v>16.132026143790849</v>
      </c>
      <c r="K58">
        <v>1574</v>
      </c>
      <c r="L58">
        <v>6</v>
      </c>
      <c r="M58" s="4">
        <v>19.441099999999999</v>
      </c>
      <c r="N58">
        <v>6</v>
      </c>
      <c r="O58" s="4">
        <v>9.8457699999999999</v>
      </c>
      <c r="P58" s="4">
        <f t="shared" si="72"/>
        <v>0.52944172113289756</v>
      </c>
      <c r="Q58" s="4">
        <f t="shared" si="73"/>
        <v>1.5883251633986926</v>
      </c>
      <c r="R58">
        <v>53939</v>
      </c>
      <c r="S58">
        <v>24813</v>
      </c>
      <c r="T58">
        <v>54238</v>
      </c>
      <c r="U58">
        <v>26843</v>
      </c>
      <c r="V58" s="4">
        <v>53.267699999999998</v>
      </c>
      <c r="W58" s="4">
        <v>16.5214</v>
      </c>
      <c r="X58" s="4">
        <v>9.8502700000000001</v>
      </c>
      <c r="Y58" s="4">
        <v>7.6756000000000002</v>
      </c>
      <c r="Z58" s="4">
        <v>7.0969300000000004</v>
      </c>
      <c r="AA58" s="4">
        <v>5.5880999999999998</v>
      </c>
      <c r="AB58" s="4">
        <f t="shared" si="74"/>
        <v>99.999999999999986</v>
      </c>
      <c r="AC58" s="153">
        <v>51</v>
      </c>
      <c r="AD58" s="102">
        <v>3.2401800000000001</v>
      </c>
      <c r="AE58" s="102">
        <v>1</v>
      </c>
      <c r="AF58" s="102">
        <v>0.117647</v>
      </c>
      <c r="AG58" s="102">
        <v>1.3197700000000001</v>
      </c>
      <c r="AH58" s="102">
        <v>134022</v>
      </c>
      <c r="AI58" s="102">
        <v>9.8473699999999995E-6</v>
      </c>
      <c r="AJ58" s="102">
        <v>3.8119400000000002E-3</v>
      </c>
      <c r="AK58" s="102">
        <v>9.8457699999999995E-2</v>
      </c>
      <c r="AL58" s="102">
        <v>0</v>
      </c>
      <c r="AM58" s="102">
        <f t="shared" si="75"/>
        <v>0.29862800196078426</v>
      </c>
      <c r="AN58">
        <v>12851</v>
      </c>
      <c r="AO58">
        <v>20899</v>
      </c>
      <c r="AP58" s="4">
        <f t="shared" si="76"/>
        <v>5.8052777777777775</v>
      </c>
      <c r="AQ58" s="2">
        <v>0.61571759259259262</v>
      </c>
      <c r="AR58" s="4">
        <v>0.99999300000000002</v>
      </c>
      <c r="AS58">
        <v>710842</v>
      </c>
      <c r="AT58" s="4">
        <f t="shared" si="77"/>
        <v>197.45611111111111</v>
      </c>
      <c r="AU58">
        <v>251.98</v>
      </c>
      <c r="AV58" s="4">
        <f t="shared" si="78"/>
        <v>10.499166666666666</v>
      </c>
      <c r="AW58">
        <v>55.534500000000001</v>
      </c>
      <c r="AX58" s="3">
        <v>589</v>
      </c>
      <c r="AY58">
        <f t="shared" si="79"/>
        <v>12262</v>
      </c>
      <c r="AZ58" s="4">
        <f t="shared" si="80"/>
        <v>30.296639593438645</v>
      </c>
      <c r="BA58" s="4">
        <f t="shared" si="81"/>
        <v>118.82505942275041</v>
      </c>
    </row>
    <row r="59" spans="2:53" x14ac:dyDescent="0.35">
      <c r="B59" s="3">
        <v>20081023124523</v>
      </c>
      <c r="C59" s="3">
        <v>20090322035816</v>
      </c>
      <c r="D59" s="3">
        <f t="shared" si="67"/>
        <v>151</v>
      </c>
      <c r="E59" s="3">
        <f t="shared" si="68"/>
        <v>3624</v>
      </c>
      <c r="F59">
        <v>175</v>
      </c>
      <c r="G59">
        <f t="shared" si="69"/>
        <v>4200</v>
      </c>
      <c r="H59" s="4">
        <v>614.37900000000002</v>
      </c>
      <c r="I59" s="4">
        <f t="shared" si="70"/>
        <v>16.953062913907285</v>
      </c>
      <c r="J59" s="4">
        <f t="shared" si="71"/>
        <v>14.628071428571429</v>
      </c>
      <c r="K59">
        <v>5699</v>
      </c>
      <c r="L59">
        <v>4</v>
      </c>
      <c r="M59" s="4">
        <v>27.208500000000001</v>
      </c>
      <c r="N59">
        <v>18</v>
      </c>
      <c r="O59" s="4">
        <v>4.4286199999999996</v>
      </c>
      <c r="P59" s="4">
        <f t="shared" si="72"/>
        <v>0.75078642384105965</v>
      </c>
      <c r="Q59" s="4">
        <f t="shared" si="73"/>
        <v>0.64782142857142855</v>
      </c>
      <c r="R59">
        <v>52933</v>
      </c>
      <c r="S59">
        <v>24828</v>
      </c>
      <c r="T59">
        <v>53946</v>
      </c>
      <c r="U59">
        <v>25413</v>
      </c>
      <c r="V59" s="4">
        <v>71.534000000000006</v>
      </c>
      <c r="W59" s="4">
        <v>20.0642</v>
      </c>
      <c r="X59" s="4">
        <v>4.60947</v>
      </c>
      <c r="Y59" s="4">
        <v>3.7927300000000002</v>
      </c>
      <c r="Z59" s="4">
        <v>0</v>
      </c>
      <c r="AA59" s="4">
        <v>0</v>
      </c>
      <c r="AB59" s="4">
        <f t="shared" si="74"/>
        <v>100.00040000000001</v>
      </c>
      <c r="AC59" s="153">
        <v>2</v>
      </c>
      <c r="AD59" s="102">
        <v>1.5115799999999999</v>
      </c>
      <c r="AE59" s="102">
        <v>0.222222</v>
      </c>
      <c r="AF59" s="102">
        <v>0.102857</v>
      </c>
      <c r="AG59" s="102">
        <v>0.87984399999999996</v>
      </c>
      <c r="AH59" s="102">
        <v>130702</v>
      </c>
      <c r="AI59" s="102">
        <v>6.7316899999999996E-6</v>
      </c>
      <c r="AJ59" s="102">
        <v>7.0187799999999996E-4</v>
      </c>
      <c r="AK59" s="102">
        <v>4.4286199999999998E-2</v>
      </c>
      <c r="AL59" s="102">
        <v>0</v>
      </c>
      <c r="AM59" s="102">
        <f t="shared" si="75"/>
        <v>0.16152251081043048</v>
      </c>
      <c r="AN59">
        <v>232323</v>
      </c>
      <c r="AO59">
        <v>21590</v>
      </c>
      <c r="AP59" s="4">
        <f t="shared" si="76"/>
        <v>5.9972222222222218</v>
      </c>
      <c r="AQ59" s="2">
        <v>0.48376157407407411</v>
      </c>
      <c r="AR59" s="4">
        <v>0.99999300000000002</v>
      </c>
      <c r="AS59" s="1">
        <v>2211820</v>
      </c>
      <c r="AT59" s="4">
        <f t="shared" si="77"/>
        <v>614.39444444444439</v>
      </c>
      <c r="AU59">
        <v>1327.56</v>
      </c>
      <c r="AV59" s="4">
        <f t="shared" si="78"/>
        <v>55.314999999999998</v>
      </c>
      <c r="AW59">
        <v>9.5276300000000003</v>
      </c>
      <c r="AX59" s="3">
        <v>16281</v>
      </c>
      <c r="AY59">
        <f t="shared" si="79"/>
        <v>216042</v>
      </c>
      <c r="AZ59" s="4">
        <f t="shared" si="80"/>
        <v>598.37918297590829</v>
      </c>
      <c r="BA59" s="4">
        <f t="shared" si="81"/>
        <v>6.0162520729684905</v>
      </c>
    </row>
    <row r="60" spans="2:53" x14ac:dyDescent="0.35">
      <c r="B60" s="3">
        <v>20090201024558</v>
      </c>
      <c r="C60" s="3">
        <v>20090709003722</v>
      </c>
      <c r="D60" s="3">
        <f t="shared" si="67"/>
        <v>159</v>
      </c>
      <c r="E60" s="3">
        <f t="shared" si="68"/>
        <v>3816</v>
      </c>
      <c r="F60">
        <v>72</v>
      </c>
      <c r="G60">
        <f t="shared" si="69"/>
        <v>1728</v>
      </c>
      <c r="H60" s="4">
        <v>371.01900000000001</v>
      </c>
      <c r="I60" s="4">
        <f t="shared" si="70"/>
        <v>9.7227201257861626</v>
      </c>
      <c r="J60" s="4">
        <f t="shared" si="71"/>
        <v>21.471006944444447</v>
      </c>
      <c r="K60">
        <v>5987</v>
      </c>
      <c r="L60">
        <v>6</v>
      </c>
      <c r="M60" s="4">
        <v>9.7949999999999999</v>
      </c>
      <c r="N60">
        <v>6</v>
      </c>
      <c r="O60" s="4">
        <v>2.6400199999999998</v>
      </c>
      <c r="P60" s="4">
        <f t="shared" si="72"/>
        <v>0.2566823899371069</v>
      </c>
      <c r="Q60" s="4">
        <f t="shared" si="73"/>
        <v>0.56684027777777779</v>
      </c>
      <c r="R60">
        <v>53897</v>
      </c>
      <c r="S60">
        <v>24681</v>
      </c>
      <c r="T60">
        <v>54030</v>
      </c>
      <c r="U60">
        <v>28377</v>
      </c>
      <c r="V60" s="4">
        <v>23.243200000000002</v>
      </c>
      <c r="W60" s="4">
        <v>21.742999999999999</v>
      </c>
      <c r="X60" s="4">
        <v>17.925799999999999</v>
      </c>
      <c r="Y60" s="4">
        <v>15.115399999999999</v>
      </c>
      <c r="Z60" s="4">
        <v>11.5649</v>
      </c>
      <c r="AA60" s="4">
        <v>10.4078</v>
      </c>
      <c r="AB60" s="4">
        <f t="shared" si="74"/>
        <v>100.00009999999997</v>
      </c>
      <c r="AC60" s="153">
        <v>36</v>
      </c>
      <c r="AD60" s="102">
        <v>1.6325000000000001</v>
      </c>
      <c r="AE60" s="102">
        <v>1</v>
      </c>
      <c r="AF60" s="102">
        <v>8.3333299999999999E-2</v>
      </c>
      <c r="AG60" s="102">
        <v>1.3197700000000001</v>
      </c>
      <c r="AH60" s="102">
        <v>108968</v>
      </c>
      <c r="AI60" s="102">
        <v>1.2111500000000001E-5</v>
      </c>
      <c r="AJ60" s="102">
        <v>1.0021699999999999E-3</v>
      </c>
      <c r="AK60" s="102">
        <v>2.6400199999999999E-2</v>
      </c>
      <c r="AL60" s="102">
        <v>0</v>
      </c>
      <c r="AM60" s="102">
        <f t="shared" si="75"/>
        <v>6.3701901083333318E-2</v>
      </c>
      <c r="AN60">
        <v>203935</v>
      </c>
      <c r="AO60">
        <v>29298</v>
      </c>
      <c r="AP60" s="4">
        <f t="shared" si="76"/>
        <v>8.1383333333333336</v>
      </c>
      <c r="AQ60" s="2">
        <v>0.95688657407407407</v>
      </c>
      <c r="AR60" s="4">
        <v>0.99999300000000002</v>
      </c>
      <c r="AS60" s="1">
        <v>1335680</v>
      </c>
      <c r="AT60" s="4">
        <f t="shared" si="77"/>
        <v>371.02222222222224</v>
      </c>
      <c r="AU60">
        <v>2832.43</v>
      </c>
      <c r="AV60" s="4">
        <f t="shared" si="78"/>
        <v>118.01791666666666</v>
      </c>
      <c r="AW60">
        <v>6.5518599999999996</v>
      </c>
      <c r="AX60" s="3">
        <v>6586</v>
      </c>
      <c r="AY60">
        <f t="shared" si="79"/>
        <v>197349</v>
      </c>
      <c r="AZ60" s="4">
        <f t="shared" si="80"/>
        <v>672.38386932108222</v>
      </c>
      <c r="BA60" s="4">
        <f t="shared" si="81"/>
        <v>5.3540844215001515</v>
      </c>
    </row>
    <row r="61" spans="2:53" x14ac:dyDescent="0.35">
      <c r="B61" s="3">
        <v>20090113113928</v>
      </c>
      <c r="C61" s="3">
        <v>20090418032222</v>
      </c>
      <c r="D61" s="3">
        <f t="shared" si="67"/>
        <v>96</v>
      </c>
      <c r="E61" s="3">
        <f t="shared" si="68"/>
        <v>2304</v>
      </c>
      <c r="F61">
        <v>43</v>
      </c>
      <c r="G61">
        <f t="shared" si="69"/>
        <v>1032</v>
      </c>
      <c r="H61" s="4">
        <v>181.071</v>
      </c>
      <c r="I61" s="4">
        <f t="shared" si="70"/>
        <v>7.8589843750000004</v>
      </c>
      <c r="J61" s="4">
        <f t="shared" si="71"/>
        <v>17.545639534883719</v>
      </c>
      <c r="K61">
        <v>4840</v>
      </c>
      <c r="L61">
        <v>5</v>
      </c>
      <c r="M61" s="4">
        <v>6.0611100000000002</v>
      </c>
      <c r="N61">
        <v>5</v>
      </c>
      <c r="O61" s="4">
        <v>3.3473600000000001</v>
      </c>
      <c r="P61" s="4">
        <f t="shared" si="72"/>
        <v>0.26306901041666669</v>
      </c>
      <c r="Q61" s="4">
        <f t="shared" si="73"/>
        <v>0.58731686046511633</v>
      </c>
      <c r="R61">
        <v>53258</v>
      </c>
      <c r="S61">
        <v>24804</v>
      </c>
      <c r="T61">
        <v>53941</v>
      </c>
      <c r="U61">
        <v>25328</v>
      </c>
      <c r="V61" s="4">
        <v>26.081600000000002</v>
      </c>
      <c r="W61" s="4">
        <v>21.012799999999999</v>
      </c>
      <c r="X61" s="4">
        <v>17.9285</v>
      </c>
      <c r="Y61" s="4">
        <v>17.7819</v>
      </c>
      <c r="Z61" s="4">
        <v>17.1952</v>
      </c>
      <c r="AA61" s="4">
        <v>0</v>
      </c>
      <c r="AB61" s="4">
        <f t="shared" si="74"/>
        <v>100</v>
      </c>
      <c r="AC61" s="153">
        <v>26</v>
      </c>
      <c r="AD61" s="102">
        <v>1.2122200000000001</v>
      </c>
      <c r="AE61" s="102">
        <v>1</v>
      </c>
      <c r="AF61" s="102">
        <v>0.11627899999999999</v>
      </c>
      <c r="AG61" s="102">
        <v>1.0998000000000001</v>
      </c>
      <c r="AH61" s="102">
        <v>78988</v>
      </c>
      <c r="AI61" s="102">
        <v>1.39237E-5</v>
      </c>
      <c r="AJ61" s="102">
        <v>1.0330599999999999E-3</v>
      </c>
      <c r="AK61" s="102">
        <v>3.3473599999999999E-2</v>
      </c>
      <c r="AL61" s="102">
        <v>0</v>
      </c>
      <c r="AM61" s="102">
        <f t="shared" si="75"/>
        <v>3.5169426617187499E-2</v>
      </c>
      <c r="AN61">
        <v>145709</v>
      </c>
      <c r="AO61">
        <v>19272</v>
      </c>
      <c r="AP61" s="4">
        <f t="shared" si="76"/>
        <v>5.3533333333333335</v>
      </c>
      <c r="AQ61" s="2">
        <v>0.55710648148148145</v>
      </c>
      <c r="AR61" s="4">
        <v>0.99999300000000002</v>
      </c>
      <c r="AS61">
        <v>651864</v>
      </c>
      <c r="AT61" s="4">
        <f t="shared" si="77"/>
        <v>181.07333333333332</v>
      </c>
      <c r="AU61">
        <v>3388.58</v>
      </c>
      <c r="AV61" s="4">
        <f t="shared" si="78"/>
        <v>141.19083333333333</v>
      </c>
      <c r="AW61">
        <v>4.47506</v>
      </c>
      <c r="AX61" s="3">
        <v>4181</v>
      </c>
      <c r="AY61">
        <f t="shared" si="79"/>
        <v>141528</v>
      </c>
      <c r="AZ61" s="4">
        <f t="shared" si="80"/>
        <v>689.80764249452659</v>
      </c>
      <c r="BA61" s="4">
        <f t="shared" si="81"/>
        <v>5.2188462090408994</v>
      </c>
    </row>
    <row r="62" spans="2:53" x14ac:dyDescent="0.35">
      <c r="B62" s="3">
        <v>20090120074838</v>
      </c>
      <c r="C62" s="3">
        <v>20090730101508</v>
      </c>
      <c r="D62" s="3">
        <f t="shared" si="67"/>
        <v>192</v>
      </c>
      <c r="E62" s="3">
        <f t="shared" si="68"/>
        <v>4608</v>
      </c>
      <c r="F62">
        <v>148</v>
      </c>
      <c r="G62">
        <f t="shared" si="69"/>
        <v>3552</v>
      </c>
      <c r="H62" s="4">
        <v>279.28399999999999</v>
      </c>
      <c r="I62" s="4">
        <f t="shared" si="70"/>
        <v>6.0608506944444445</v>
      </c>
      <c r="J62" s="4">
        <f t="shared" si="71"/>
        <v>7.8627252252252253</v>
      </c>
      <c r="K62">
        <v>8269</v>
      </c>
      <c r="L62">
        <v>4</v>
      </c>
      <c r="M62" s="4">
        <v>6.5272199999999998</v>
      </c>
      <c r="N62">
        <v>5</v>
      </c>
      <c r="O62" s="4">
        <v>2.3371300000000002</v>
      </c>
      <c r="P62" s="4">
        <f t="shared" si="72"/>
        <v>0.14164973958333332</v>
      </c>
      <c r="Q62" s="4">
        <f t="shared" si="73"/>
        <v>0.18376182432432431</v>
      </c>
      <c r="R62">
        <v>53931</v>
      </c>
      <c r="S62">
        <v>24801</v>
      </c>
      <c r="T62">
        <v>54025</v>
      </c>
      <c r="U62">
        <v>25778</v>
      </c>
      <c r="V62" s="4">
        <v>36.1265</v>
      </c>
      <c r="W62" s="4">
        <v>25.3809</v>
      </c>
      <c r="X62" s="4">
        <v>22.5594</v>
      </c>
      <c r="Y62" s="4">
        <v>15.933299999999999</v>
      </c>
      <c r="Z62" s="4">
        <v>0</v>
      </c>
      <c r="AA62" s="4">
        <v>0</v>
      </c>
      <c r="AB62" s="4">
        <f t="shared" si="74"/>
        <v>100.0001</v>
      </c>
      <c r="AC62" s="153">
        <v>37</v>
      </c>
      <c r="AD62" s="102">
        <v>1.3054399999999999</v>
      </c>
      <c r="AE62" s="102">
        <v>0.8</v>
      </c>
      <c r="AF62" s="102">
        <v>3.3783800000000003E-2</v>
      </c>
      <c r="AG62" s="102">
        <v>0.87984399999999996</v>
      </c>
      <c r="AH62" s="102">
        <v>20436.599999999999</v>
      </c>
      <c r="AI62" s="102">
        <v>4.3052400000000001E-5</v>
      </c>
      <c r="AJ62" s="102">
        <v>4.8373399999999999E-4</v>
      </c>
      <c r="AK62" s="102">
        <v>2.3371300000000001E-2</v>
      </c>
      <c r="AL62" s="102">
        <v>0</v>
      </c>
      <c r="AM62" s="102">
        <f t="shared" si="75"/>
        <v>4.2581476289930559E-2</v>
      </c>
      <c r="AN62">
        <v>143253</v>
      </c>
      <c r="AO62">
        <v>19965</v>
      </c>
      <c r="AP62" s="4">
        <f t="shared" si="76"/>
        <v>5.5458333333333334</v>
      </c>
      <c r="AQ62" s="2">
        <v>0.33359953703703704</v>
      </c>
      <c r="AR62" s="4">
        <v>0.99999300000000002</v>
      </c>
      <c r="AS62" s="1">
        <v>1005410</v>
      </c>
      <c r="AT62" s="4">
        <f t="shared" si="77"/>
        <v>279.28055555555557</v>
      </c>
      <c r="AU62">
        <v>967.92600000000004</v>
      </c>
      <c r="AV62" s="4">
        <f t="shared" si="78"/>
        <v>40.330249999999999</v>
      </c>
      <c r="AW62">
        <v>7.0256600000000002</v>
      </c>
      <c r="AX62" s="3">
        <v>1885</v>
      </c>
      <c r="AY62">
        <f t="shared" si="79"/>
        <v>141368</v>
      </c>
      <c r="AZ62" s="4">
        <f t="shared" si="80"/>
        <v>288.79063368478467</v>
      </c>
      <c r="BA62" s="4">
        <f t="shared" si="81"/>
        <v>12.46577824933687</v>
      </c>
    </row>
    <row r="63" spans="2:53" x14ac:dyDescent="0.35">
      <c r="B63" s="3">
        <v>20080402174247</v>
      </c>
      <c r="C63" s="3">
        <v>20090222102105</v>
      </c>
      <c r="D63" s="3">
        <f t="shared" si="67"/>
        <v>327</v>
      </c>
      <c r="E63" s="3">
        <f t="shared" si="68"/>
        <v>7848</v>
      </c>
      <c r="F63">
        <v>263</v>
      </c>
      <c r="G63">
        <f t="shared" si="69"/>
        <v>6312</v>
      </c>
      <c r="H63" s="4">
        <v>678.33600000000001</v>
      </c>
      <c r="I63" s="4">
        <f t="shared" si="70"/>
        <v>8.6434250764525995</v>
      </c>
      <c r="J63" s="4">
        <f t="shared" si="71"/>
        <v>10.746768060836501</v>
      </c>
      <c r="K63">
        <v>11180</v>
      </c>
      <c r="L63">
        <v>8</v>
      </c>
      <c r="M63" s="4">
        <v>14.0106</v>
      </c>
      <c r="N63">
        <v>11</v>
      </c>
      <c r="O63" s="4">
        <v>2.0654400000000002</v>
      </c>
      <c r="P63" s="4">
        <f t="shared" si="72"/>
        <v>0.17852446483180429</v>
      </c>
      <c r="Q63" s="4">
        <f t="shared" si="73"/>
        <v>0.22196768060836503</v>
      </c>
      <c r="R63">
        <v>53879</v>
      </c>
      <c r="S63">
        <v>24753</v>
      </c>
      <c r="T63">
        <v>54487</v>
      </c>
      <c r="U63">
        <v>24897</v>
      </c>
      <c r="V63" s="4">
        <v>34.686</v>
      </c>
      <c r="W63" s="4">
        <v>17.813800000000001</v>
      </c>
      <c r="X63" s="4">
        <v>8.6838800000000003</v>
      </c>
      <c r="Y63" s="4">
        <v>8.5530299999999997</v>
      </c>
      <c r="Z63" s="4">
        <v>8.0058299999999996</v>
      </c>
      <c r="AA63" s="4">
        <v>7.6727400000000001</v>
      </c>
      <c r="AB63" s="4">
        <f t="shared" si="74"/>
        <v>85.41528000000001</v>
      </c>
      <c r="AC63" s="153">
        <v>126</v>
      </c>
      <c r="AD63" s="102">
        <v>1.27369</v>
      </c>
      <c r="AE63" s="102">
        <v>0.72727299999999995</v>
      </c>
      <c r="AF63" s="102">
        <v>4.1825099999999997E-2</v>
      </c>
      <c r="AG63" s="102">
        <v>1.75969</v>
      </c>
      <c r="AH63" s="102">
        <v>19423.7</v>
      </c>
      <c r="AI63" s="102">
        <v>9.0595100000000003E-5</v>
      </c>
      <c r="AJ63" s="102">
        <v>7.1556400000000002E-4</v>
      </c>
      <c r="AK63" s="102">
        <v>2.06544E-2</v>
      </c>
      <c r="AL63" s="102">
        <v>0</v>
      </c>
      <c r="AM63" s="102">
        <f t="shared" si="75"/>
        <v>5.3087138911314988E-2</v>
      </c>
      <c r="AN63">
        <v>397873</v>
      </c>
      <c r="AO63">
        <v>20960</v>
      </c>
      <c r="AP63" s="4">
        <f t="shared" si="76"/>
        <v>5.822222222222222</v>
      </c>
      <c r="AQ63" s="2">
        <v>0.33164351851851853</v>
      </c>
      <c r="AR63" s="4">
        <v>0.99999300000000002</v>
      </c>
      <c r="AS63" s="1">
        <v>2442090</v>
      </c>
      <c r="AT63" s="4">
        <f t="shared" si="77"/>
        <v>678.35833333333335</v>
      </c>
      <c r="AU63">
        <v>1512.83</v>
      </c>
      <c r="AV63" s="4">
        <f t="shared" si="78"/>
        <v>63.03458333333333</v>
      </c>
      <c r="AW63">
        <v>6.1419100000000002</v>
      </c>
      <c r="AX63" s="3">
        <v>13903</v>
      </c>
      <c r="AY63">
        <f t="shared" si="79"/>
        <v>383970</v>
      </c>
      <c r="AZ63" s="4">
        <f t="shared" si="80"/>
        <v>992.32010049533926</v>
      </c>
      <c r="BA63" s="4">
        <f t="shared" si="81"/>
        <v>3.6278616126015968</v>
      </c>
    </row>
    <row r="64" spans="2:53" x14ac:dyDescent="0.35">
      <c r="B64" s="3">
        <v>20080927120819</v>
      </c>
      <c r="C64" s="3">
        <v>20090304234357</v>
      </c>
      <c r="D64" s="3">
        <f t="shared" si="67"/>
        <v>159</v>
      </c>
      <c r="E64" s="3">
        <f t="shared" si="68"/>
        <v>3816</v>
      </c>
      <c r="F64">
        <v>144</v>
      </c>
      <c r="G64">
        <f t="shared" si="69"/>
        <v>3456</v>
      </c>
      <c r="H64" s="4">
        <v>212.85900000000001</v>
      </c>
      <c r="I64" s="4">
        <f t="shared" si="70"/>
        <v>5.5780660377358497</v>
      </c>
      <c r="J64" s="4">
        <f t="shared" si="71"/>
        <v>6.1591145833333334</v>
      </c>
      <c r="K64">
        <v>3020</v>
      </c>
      <c r="L64">
        <v>5</v>
      </c>
      <c r="M64" s="4">
        <v>21.558599999999998</v>
      </c>
      <c r="N64">
        <v>8</v>
      </c>
      <c r="O64" s="4">
        <v>10.1281</v>
      </c>
      <c r="P64" s="4">
        <f t="shared" si="72"/>
        <v>0.56495283018867914</v>
      </c>
      <c r="Q64" s="4">
        <f t="shared" si="73"/>
        <v>0.62380208333333331</v>
      </c>
      <c r="R64">
        <v>53908</v>
      </c>
      <c r="S64">
        <v>24770</v>
      </c>
      <c r="T64">
        <v>54372</v>
      </c>
      <c r="U64">
        <v>24930</v>
      </c>
      <c r="V64" s="4">
        <v>66.074399999999997</v>
      </c>
      <c r="W64" s="4">
        <v>15.11</v>
      </c>
      <c r="X64" s="4">
        <v>7.7785399999999996</v>
      </c>
      <c r="Y64" s="4">
        <v>6.3045200000000001</v>
      </c>
      <c r="Z64" s="4">
        <v>4.7325799999999996</v>
      </c>
      <c r="AA64" s="4">
        <v>0</v>
      </c>
      <c r="AB64" s="4">
        <f t="shared" si="74"/>
        <v>100.00004</v>
      </c>
      <c r="AC64" s="153">
        <v>13</v>
      </c>
      <c r="AD64" s="102">
        <v>2.69482</v>
      </c>
      <c r="AE64" s="102">
        <v>0.625</v>
      </c>
      <c r="AF64" s="102">
        <v>5.5555599999999997E-2</v>
      </c>
      <c r="AG64" s="102">
        <v>1.0998000000000001</v>
      </c>
      <c r="AH64" s="102">
        <v>16467.400000000001</v>
      </c>
      <c r="AI64" s="102">
        <v>6.6786900000000003E-5</v>
      </c>
      <c r="AJ64" s="102">
        <v>1.6556299999999999E-3</v>
      </c>
      <c r="AK64" s="102">
        <v>0.101281</v>
      </c>
      <c r="AL64" s="102">
        <v>0</v>
      </c>
      <c r="AM64" s="102">
        <f t="shared" si="75"/>
        <v>1.6899643551886792E-2</v>
      </c>
      <c r="AN64">
        <v>253072</v>
      </c>
      <c r="AO64">
        <v>19169</v>
      </c>
      <c r="AP64" s="4">
        <f t="shared" si="76"/>
        <v>5.3247222222222224</v>
      </c>
      <c r="AQ64" s="2">
        <v>0.35936342592592596</v>
      </c>
      <c r="AR64" s="4">
        <v>0.99999300000000002</v>
      </c>
      <c r="AS64">
        <v>766287</v>
      </c>
      <c r="AT64" s="4">
        <f t="shared" si="77"/>
        <v>212.85749999999999</v>
      </c>
      <c r="AU64">
        <v>1757.44</v>
      </c>
      <c r="AV64" s="4">
        <f t="shared" si="78"/>
        <v>73.226666666666674</v>
      </c>
      <c r="AW64">
        <v>3.0296599999999998</v>
      </c>
      <c r="AX64" s="3">
        <v>23620</v>
      </c>
      <c r="AY64">
        <f t="shared" si="79"/>
        <v>229452</v>
      </c>
      <c r="AZ64" s="4">
        <f t="shared" si="80"/>
        <v>1095.6184538884715</v>
      </c>
      <c r="BA64" s="4">
        <f t="shared" si="81"/>
        <v>3.2858154106689241</v>
      </c>
    </row>
    <row r="65" spans="2:53" x14ac:dyDescent="0.35">
      <c r="B65" s="3">
        <v>20080301030756</v>
      </c>
      <c r="C65" s="3">
        <v>20090217015359</v>
      </c>
      <c r="D65" s="3">
        <f t="shared" si="67"/>
        <v>354</v>
      </c>
      <c r="E65" s="3">
        <f t="shared" si="68"/>
        <v>8496</v>
      </c>
      <c r="F65">
        <v>385</v>
      </c>
      <c r="G65">
        <f t="shared" si="69"/>
        <v>9240</v>
      </c>
      <c r="H65" s="4">
        <v>968.04200000000003</v>
      </c>
      <c r="I65" s="4">
        <f t="shared" si="70"/>
        <v>11.394091337099812</v>
      </c>
      <c r="J65" s="4">
        <f t="shared" si="71"/>
        <v>10.476645021645021</v>
      </c>
      <c r="K65">
        <v>10571</v>
      </c>
      <c r="L65">
        <v>10</v>
      </c>
      <c r="M65" s="4">
        <v>17.534800000000001</v>
      </c>
      <c r="N65">
        <v>13</v>
      </c>
      <c r="O65" s="4">
        <v>1.8113699999999999</v>
      </c>
      <c r="P65" s="4">
        <f t="shared" si="72"/>
        <v>0.2063888888888889</v>
      </c>
      <c r="Q65" s="4">
        <f t="shared" si="73"/>
        <v>0.18977056277056276</v>
      </c>
      <c r="R65">
        <v>53942</v>
      </c>
      <c r="S65">
        <v>24806</v>
      </c>
      <c r="T65">
        <v>54487</v>
      </c>
      <c r="U65">
        <v>24897</v>
      </c>
      <c r="V65" s="4">
        <v>20.638300000000001</v>
      </c>
      <c r="W65" s="4">
        <v>18.157499999999999</v>
      </c>
      <c r="X65" s="4">
        <v>14.233599999999999</v>
      </c>
      <c r="Y65" s="4">
        <v>10.1037</v>
      </c>
      <c r="Z65" s="4">
        <v>6.8340300000000003</v>
      </c>
      <c r="AA65" s="4">
        <v>6.3968100000000003</v>
      </c>
      <c r="AB65" s="4">
        <f t="shared" si="74"/>
        <v>76.363939999999999</v>
      </c>
      <c r="AC65" s="153">
        <v>167</v>
      </c>
      <c r="AD65" s="102">
        <v>1.34883</v>
      </c>
      <c r="AE65" s="102">
        <v>0.769231</v>
      </c>
      <c r="AF65" s="102">
        <v>3.3766200000000003E-2</v>
      </c>
      <c r="AG65" s="102">
        <v>2.1996099999999998</v>
      </c>
      <c r="AH65" s="102">
        <v>11049.1</v>
      </c>
      <c r="AI65" s="102">
        <v>1.9907599999999999E-4</v>
      </c>
      <c r="AJ65" s="102">
        <v>9.4598399999999997E-4</v>
      </c>
      <c r="AK65" s="102">
        <v>1.81137E-2</v>
      </c>
      <c r="AL65" s="102">
        <v>0</v>
      </c>
      <c r="AM65" s="102">
        <f t="shared" si="75"/>
        <v>7.5447798843220351E-2</v>
      </c>
      <c r="AN65">
        <v>526693</v>
      </c>
      <c r="AO65">
        <v>20960</v>
      </c>
      <c r="AP65" s="4">
        <f t="shared" si="76"/>
        <v>5.822222222222222</v>
      </c>
      <c r="AQ65" s="2">
        <v>0.33164351851851853</v>
      </c>
      <c r="AR65" s="4">
        <v>0.99999300000000002</v>
      </c>
      <c r="AS65" s="1">
        <v>3485030</v>
      </c>
      <c r="AT65" s="4">
        <f t="shared" si="77"/>
        <v>968.06388888888887</v>
      </c>
      <c r="AU65">
        <v>1368.03</v>
      </c>
      <c r="AV65" s="4">
        <f t="shared" si="78"/>
        <v>57.001249999999999</v>
      </c>
      <c r="AW65">
        <v>6.6216600000000003</v>
      </c>
      <c r="AX65" s="3">
        <v>15636</v>
      </c>
      <c r="AY65">
        <f t="shared" si="79"/>
        <v>511057</v>
      </c>
      <c r="AZ65" s="4">
        <f t="shared" si="80"/>
        <v>891.7124803248397</v>
      </c>
      <c r="BA65" s="4">
        <f t="shared" si="81"/>
        <v>4.0371757482732162</v>
      </c>
    </row>
    <row r="66" spans="2:53" x14ac:dyDescent="0.35">
      <c r="B66" s="3">
        <v>20090211095938</v>
      </c>
      <c r="C66" s="3">
        <v>20090714233956</v>
      </c>
      <c r="D66" s="3">
        <f t="shared" ref="D66:D97" si="82">(DATE(LEFT(C66,4),MID(C66,5,2),MID(C66,7,2)))-(DATE(LEFT(B66,4),MID(B66,5,2),MID(B66,7,2)))+1</f>
        <v>154</v>
      </c>
      <c r="E66" s="3">
        <f t="shared" ref="E66:E97" si="83">D66*24</f>
        <v>3696</v>
      </c>
      <c r="F66">
        <v>227</v>
      </c>
      <c r="G66">
        <f t="shared" ref="G66:G97" si="84">F66*24</f>
        <v>5448</v>
      </c>
      <c r="H66" s="4">
        <v>652.47900000000004</v>
      </c>
      <c r="I66" s="4">
        <f t="shared" ref="I66:I97" si="85">(H66/E66)*100</f>
        <v>17.653652597402601</v>
      </c>
      <c r="J66" s="4">
        <f t="shared" ref="J66:J97" si="86">(H66/G66)*100</f>
        <v>11.97648678414097</v>
      </c>
      <c r="K66">
        <v>9758</v>
      </c>
      <c r="L66">
        <v>16</v>
      </c>
      <c r="M66" s="4">
        <v>33.386699999999998</v>
      </c>
      <c r="N66">
        <v>18</v>
      </c>
      <c r="O66" s="4">
        <v>5.1169000000000002</v>
      </c>
      <c r="P66" s="4">
        <f t="shared" ref="P66:P97" si="87">(M66/E66)*100</f>
        <v>0.90331980519480515</v>
      </c>
      <c r="Q66" s="4">
        <f t="shared" ref="Q66:Q97" si="88">(M66/G66)*100</f>
        <v>0.61282488986784145</v>
      </c>
      <c r="R66">
        <v>53846</v>
      </c>
      <c r="S66">
        <v>24704</v>
      </c>
      <c r="T66">
        <v>54009</v>
      </c>
      <c r="U66">
        <v>24960</v>
      </c>
      <c r="V66" s="4">
        <v>17.3231</v>
      </c>
      <c r="W66" s="4">
        <v>16.049299999999999</v>
      </c>
      <c r="X66" s="4">
        <v>10.5032</v>
      </c>
      <c r="Y66" s="4">
        <v>8.5113699999999994</v>
      </c>
      <c r="Z66" s="4">
        <v>5.8922299999999996</v>
      </c>
      <c r="AA66" s="4">
        <v>4.7840100000000003</v>
      </c>
      <c r="AB66" s="4">
        <f t="shared" ref="AB66:AB97" si="89">SUM(V66:AA66)</f>
        <v>63.063209999999998</v>
      </c>
      <c r="AC66" s="153">
        <v>39</v>
      </c>
      <c r="AD66" s="102">
        <v>1.8548199999999999</v>
      </c>
      <c r="AE66" s="102">
        <v>0.88888900000000004</v>
      </c>
      <c r="AF66" s="102">
        <v>7.9295199999999996E-2</v>
      </c>
      <c r="AG66" s="102">
        <v>3.51938</v>
      </c>
      <c r="AH66" s="102">
        <v>9270.92</v>
      </c>
      <c r="AI66" s="102">
        <v>3.7961499999999998E-4</v>
      </c>
      <c r="AJ66" s="102">
        <v>1.6396799999999999E-3</v>
      </c>
      <c r="AK66" s="102">
        <v>5.1168999999999999E-2</v>
      </c>
      <c r="AL66" s="102">
        <v>0</v>
      </c>
      <c r="AM66" s="102">
        <f t="shared" ref="AM66:AM97" si="90">(AW66/10)*(I66/100)</f>
        <v>0.20427041420454553</v>
      </c>
      <c r="AN66">
        <v>203228</v>
      </c>
      <c r="AO66">
        <v>25905</v>
      </c>
      <c r="AP66" s="4">
        <f t="shared" ref="AP66:AP97" si="91">AO66/3600</f>
        <v>7.1958333333333337</v>
      </c>
      <c r="AQ66" s="2">
        <v>0.3941087962962963</v>
      </c>
      <c r="AR66" s="4">
        <v>0.99999300000000002</v>
      </c>
      <c r="AS66" s="1">
        <v>2348920</v>
      </c>
      <c r="AT66" s="4">
        <f t="shared" ref="AT66:AT97" si="92">AS66/3600</f>
        <v>652.47777777777776</v>
      </c>
      <c r="AU66">
        <v>895.27800000000002</v>
      </c>
      <c r="AV66" s="4">
        <f t="shared" ref="AV66:AV97" si="93">AU66/24</f>
        <v>37.303249999999998</v>
      </c>
      <c r="AW66">
        <v>11.571</v>
      </c>
      <c r="AX66" s="3">
        <v>22175</v>
      </c>
      <c r="AY66">
        <f t="shared" ref="AY66:AY97" si="94">AN66-AX66</f>
        <v>181053</v>
      </c>
      <c r="AZ66" s="4">
        <f t="shared" ref="AZ66:AZ97" si="95">IF(M66=0, 0, AX66/M66)</f>
        <v>664.18663719385268</v>
      </c>
      <c r="BA66" s="4">
        <f t="shared" ref="BA66:BA97" si="96">3600/AZ66</f>
        <v>5.4201632468996612</v>
      </c>
    </row>
    <row r="67" spans="2:53" x14ac:dyDescent="0.35">
      <c r="B67" s="3">
        <v>20081216010033</v>
      </c>
      <c r="C67" s="3">
        <v>20090526104409</v>
      </c>
      <c r="D67" s="3">
        <f t="shared" si="82"/>
        <v>162</v>
      </c>
      <c r="E67" s="3">
        <f t="shared" si="83"/>
        <v>3888</v>
      </c>
      <c r="F67">
        <v>101</v>
      </c>
      <c r="G67">
        <f t="shared" si="84"/>
        <v>2424</v>
      </c>
      <c r="H67" s="4">
        <v>540.76400000000001</v>
      </c>
      <c r="I67" s="4">
        <f t="shared" si="85"/>
        <v>13.908539094650205</v>
      </c>
      <c r="J67" s="4">
        <f t="shared" si="86"/>
        <v>22.308745874587459</v>
      </c>
      <c r="K67">
        <v>16632</v>
      </c>
      <c r="L67">
        <v>21</v>
      </c>
      <c r="M67" s="4">
        <v>53.324300000000001</v>
      </c>
      <c r="N67">
        <v>27</v>
      </c>
      <c r="O67" s="4">
        <v>9.8609100000000005</v>
      </c>
      <c r="P67" s="4">
        <f t="shared" si="87"/>
        <v>1.3715097736625514</v>
      </c>
      <c r="Q67" s="4">
        <f t="shared" si="88"/>
        <v>2.1998473597359736</v>
      </c>
      <c r="R67">
        <v>53846</v>
      </c>
      <c r="S67">
        <v>24701</v>
      </c>
      <c r="T67">
        <v>54018</v>
      </c>
      <c r="U67">
        <v>24920</v>
      </c>
      <c r="V67" s="4">
        <v>17.985900000000001</v>
      </c>
      <c r="W67" s="4">
        <v>11.952500000000001</v>
      </c>
      <c r="X67" s="4">
        <v>11.251899999999999</v>
      </c>
      <c r="Y67" s="4">
        <v>6.9746199999999998</v>
      </c>
      <c r="Z67" s="4">
        <v>5.1935900000000004</v>
      </c>
      <c r="AA67" s="4">
        <v>5.0711700000000004</v>
      </c>
      <c r="AB67" s="4">
        <f t="shared" si="89"/>
        <v>58.429680000000005</v>
      </c>
      <c r="AC67" s="153">
        <v>24</v>
      </c>
      <c r="AD67" s="102">
        <v>1.9749699999999999</v>
      </c>
      <c r="AE67" s="102">
        <v>0.77777799999999997</v>
      </c>
      <c r="AF67" s="102">
        <v>0.26732699999999998</v>
      </c>
      <c r="AG67" s="102">
        <v>4.6191800000000001</v>
      </c>
      <c r="AH67" s="102">
        <v>8371.7199999999993</v>
      </c>
      <c r="AI67" s="102">
        <v>5.5175999999999999E-4</v>
      </c>
      <c r="AJ67" s="102">
        <v>1.26263E-3</v>
      </c>
      <c r="AK67" s="102">
        <v>9.8609100000000005E-2</v>
      </c>
      <c r="AL67" s="102">
        <v>0</v>
      </c>
      <c r="AM67" s="102">
        <f t="shared" si="90"/>
        <v>0.13073414773251027</v>
      </c>
      <c r="AN67">
        <v>207212</v>
      </c>
      <c r="AO67">
        <v>27290</v>
      </c>
      <c r="AP67" s="4">
        <f t="shared" si="91"/>
        <v>7.5805555555555557</v>
      </c>
      <c r="AQ67" s="2">
        <v>0.43584490740740739</v>
      </c>
      <c r="AR67" s="4">
        <v>0.99999300000000002</v>
      </c>
      <c r="AS67" s="1">
        <v>1946750</v>
      </c>
      <c r="AT67" s="4">
        <f t="shared" si="92"/>
        <v>540.76388888888891</v>
      </c>
      <c r="AU67">
        <v>2051.6</v>
      </c>
      <c r="AV67" s="4">
        <f t="shared" si="93"/>
        <v>85.483333333333334</v>
      </c>
      <c r="AW67">
        <v>9.3995599999999992</v>
      </c>
      <c r="AX67" s="3">
        <v>37121</v>
      </c>
      <c r="AY67">
        <f t="shared" si="94"/>
        <v>170091</v>
      </c>
      <c r="AZ67" s="4">
        <f t="shared" si="95"/>
        <v>696.13665814647356</v>
      </c>
      <c r="BA67" s="4">
        <f t="shared" si="96"/>
        <v>5.1713983998275905</v>
      </c>
    </row>
    <row r="68" spans="2:53" x14ac:dyDescent="0.35">
      <c r="B68" s="3">
        <v>20090804135900</v>
      </c>
      <c r="C68" s="3">
        <v>20111027004021</v>
      </c>
      <c r="D68" s="3">
        <f t="shared" si="82"/>
        <v>815</v>
      </c>
      <c r="E68" s="3">
        <f t="shared" si="83"/>
        <v>19560</v>
      </c>
      <c r="F68">
        <v>137</v>
      </c>
      <c r="G68">
        <f t="shared" si="84"/>
        <v>3288</v>
      </c>
      <c r="H68" s="4">
        <v>196.768</v>
      </c>
      <c r="I68" s="4">
        <f t="shared" si="85"/>
        <v>1.0059713701431492</v>
      </c>
      <c r="J68" s="4">
        <f t="shared" si="86"/>
        <v>5.9844282238442821</v>
      </c>
      <c r="K68">
        <v>3519</v>
      </c>
      <c r="L68">
        <v>5</v>
      </c>
      <c r="M68" s="4">
        <v>6.1866700000000003</v>
      </c>
      <c r="N68">
        <v>3</v>
      </c>
      <c r="O68" s="4">
        <v>3.1441499999999998</v>
      </c>
      <c r="P68" s="4">
        <f t="shared" si="87"/>
        <v>3.1629192229038858E-2</v>
      </c>
      <c r="Q68" s="4">
        <f t="shared" si="88"/>
        <v>0.18815906326034063</v>
      </c>
      <c r="R68">
        <v>53889</v>
      </c>
      <c r="S68">
        <v>24807</v>
      </c>
      <c r="T68">
        <v>54597</v>
      </c>
      <c r="U68">
        <v>24833</v>
      </c>
      <c r="V68" s="4">
        <v>26.001200000000001</v>
      </c>
      <c r="W68" s="4">
        <v>20.541499999999999</v>
      </c>
      <c r="X68" s="4">
        <v>19.665900000000001</v>
      </c>
      <c r="Y68" s="4">
        <v>17.376100000000001</v>
      </c>
      <c r="Z68" s="4">
        <v>16.415199999999999</v>
      </c>
      <c r="AA68" s="4">
        <v>0</v>
      </c>
      <c r="AB68" s="4">
        <f t="shared" si="89"/>
        <v>99.999899999999997</v>
      </c>
      <c r="AC68" s="153">
        <v>65</v>
      </c>
      <c r="AD68" s="102">
        <v>2.0622199999999999</v>
      </c>
      <c r="AE68" s="102">
        <v>1.6666700000000001</v>
      </c>
      <c r="AF68" s="102">
        <v>2.1897799999999999E-2</v>
      </c>
      <c r="AG68" s="102">
        <v>1.0998000000000001</v>
      </c>
      <c r="AH68" s="102">
        <v>4210.71</v>
      </c>
      <c r="AI68" s="102">
        <v>2.6119199999999999E-4</v>
      </c>
      <c r="AJ68" s="102">
        <v>1.4208599999999999E-3</v>
      </c>
      <c r="AK68" s="102">
        <v>3.1441499999999997E-2</v>
      </c>
      <c r="AL68" s="102">
        <v>0</v>
      </c>
      <c r="AM68" s="102">
        <f t="shared" si="90"/>
        <v>6.1072924269938642E-3</v>
      </c>
      <c r="AN68">
        <v>116818</v>
      </c>
      <c r="AO68">
        <v>21453</v>
      </c>
      <c r="AP68" s="4">
        <f t="shared" si="91"/>
        <v>5.9591666666666665</v>
      </c>
      <c r="AQ68" s="2">
        <v>0.30252314814814812</v>
      </c>
      <c r="AR68" s="4">
        <v>0.99999300000000002</v>
      </c>
      <c r="AS68">
        <v>708375</v>
      </c>
      <c r="AT68" s="4">
        <f t="shared" si="92"/>
        <v>196.77083333333334</v>
      </c>
      <c r="AU68">
        <v>852.68600000000004</v>
      </c>
      <c r="AV68" s="4">
        <f t="shared" si="93"/>
        <v>35.528583333333337</v>
      </c>
      <c r="AW68">
        <v>6.07104</v>
      </c>
      <c r="AX68" s="3">
        <v>6716</v>
      </c>
      <c r="AY68">
        <f t="shared" si="94"/>
        <v>110102</v>
      </c>
      <c r="AZ68" s="4">
        <f t="shared" si="95"/>
        <v>1085.5597599354742</v>
      </c>
      <c r="BA68" s="4">
        <f t="shared" si="96"/>
        <v>3.3162614651578322</v>
      </c>
    </row>
    <row r="69" spans="2:53" x14ac:dyDescent="0.35">
      <c r="B69" s="3">
        <v>20090113023222</v>
      </c>
      <c r="C69" s="3">
        <v>20090729012207</v>
      </c>
      <c r="D69" s="3">
        <f t="shared" si="82"/>
        <v>198</v>
      </c>
      <c r="E69" s="3">
        <f t="shared" si="83"/>
        <v>4752</v>
      </c>
      <c r="F69">
        <v>296</v>
      </c>
      <c r="G69">
        <f t="shared" si="84"/>
        <v>7104</v>
      </c>
      <c r="H69" s="4">
        <v>1686.97</v>
      </c>
      <c r="I69" s="4">
        <f t="shared" si="85"/>
        <v>35.500210437710436</v>
      </c>
      <c r="J69" s="4">
        <f t="shared" si="86"/>
        <v>23.746762387387388</v>
      </c>
      <c r="K69">
        <v>13490</v>
      </c>
      <c r="L69">
        <v>9</v>
      </c>
      <c r="M69" s="4">
        <v>18.6417</v>
      </c>
      <c r="N69">
        <v>10</v>
      </c>
      <c r="O69" s="4">
        <v>1.10504</v>
      </c>
      <c r="P69" s="4">
        <f t="shared" si="87"/>
        <v>0.39229166666666665</v>
      </c>
      <c r="Q69" s="4">
        <f t="shared" si="88"/>
        <v>0.26241131756756758</v>
      </c>
      <c r="R69">
        <v>53906</v>
      </c>
      <c r="S69">
        <v>24808</v>
      </c>
      <c r="T69">
        <v>53951</v>
      </c>
      <c r="U69">
        <v>25053</v>
      </c>
      <c r="V69" s="4">
        <v>33.625300000000003</v>
      </c>
      <c r="W69" s="4">
        <v>19.722799999999999</v>
      </c>
      <c r="X69" s="4">
        <v>8.5307600000000008</v>
      </c>
      <c r="Y69" s="4">
        <v>8.3653499999999994</v>
      </c>
      <c r="Z69" s="4">
        <v>6.6323800000000004</v>
      </c>
      <c r="AA69" s="4">
        <v>6.5668199999999999</v>
      </c>
      <c r="AB69" s="4">
        <f t="shared" si="89"/>
        <v>83.44341</v>
      </c>
      <c r="AC69" s="153">
        <v>30</v>
      </c>
      <c r="AD69" s="102">
        <v>1.8641700000000001</v>
      </c>
      <c r="AE69" s="102">
        <v>0.9</v>
      </c>
      <c r="AF69" s="102">
        <v>3.3783800000000003E-2</v>
      </c>
      <c r="AG69" s="102">
        <v>1.9796499999999999</v>
      </c>
      <c r="AH69" s="102">
        <v>2489.08</v>
      </c>
      <c r="AI69" s="102">
        <v>7.9533399999999997E-4</v>
      </c>
      <c r="AJ69" s="102">
        <v>6.6716099999999999E-4</v>
      </c>
      <c r="AK69" s="102">
        <v>1.10504E-2</v>
      </c>
      <c r="AL69" s="102">
        <v>0</v>
      </c>
      <c r="AM69" s="102">
        <f t="shared" si="90"/>
        <v>0.39485819063552186</v>
      </c>
      <c r="AN69">
        <v>546309</v>
      </c>
      <c r="AO69">
        <v>21537</v>
      </c>
      <c r="AP69" s="4">
        <f t="shared" si="91"/>
        <v>5.9824999999999999</v>
      </c>
      <c r="AQ69" s="2">
        <v>0.69060185185185186</v>
      </c>
      <c r="AR69" s="4">
        <v>0.99999300000000002</v>
      </c>
      <c r="AS69" s="1">
        <v>6073150</v>
      </c>
      <c r="AT69" s="4">
        <f t="shared" si="92"/>
        <v>1686.9861111111111</v>
      </c>
      <c r="AU69">
        <v>1845.64</v>
      </c>
      <c r="AV69" s="4">
        <f t="shared" si="93"/>
        <v>76.901666666666671</v>
      </c>
      <c r="AW69">
        <v>11.1227</v>
      </c>
      <c r="AX69" s="3">
        <v>12833</v>
      </c>
      <c r="AY69">
        <f t="shared" si="94"/>
        <v>533476</v>
      </c>
      <c r="AZ69" s="4">
        <f t="shared" si="95"/>
        <v>688.40288171143186</v>
      </c>
      <c r="BA69" s="4">
        <f t="shared" si="96"/>
        <v>5.2294958310605475</v>
      </c>
    </row>
    <row r="70" spans="2:53" x14ac:dyDescent="0.35">
      <c r="B70" s="3">
        <v>20090206121102</v>
      </c>
      <c r="C70" s="3">
        <v>20090723012633</v>
      </c>
      <c r="D70" s="3">
        <f t="shared" si="82"/>
        <v>168</v>
      </c>
      <c r="E70" s="3">
        <f t="shared" si="83"/>
        <v>4032</v>
      </c>
      <c r="F70">
        <v>110</v>
      </c>
      <c r="G70">
        <f t="shared" si="84"/>
        <v>2640</v>
      </c>
      <c r="H70" s="4">
        <v>512.89700000000005</v>
      </c>
      <c r="I70" s="4">
        <f t="shared" si="85"/>
        <v>12.720659722222225</v>
      </c>
      <c r="J70" s="4">
        <f t="shared" si="86"/>
        <v>19.427916666666668</v>
      </c>
      <c r="K70">
        <v>4614</v>
      </c>
      <c r="L70">
        <v>4</v>
      </c>
      <c r="M70" s="4">
        <v>13.8141</v>
      </c>
      <c r="N70">
        <v>8</v>
      </c>
      <c r="O70" s="4">
        <v>2.6933500000000001</v>
      </c>
      <c r="P70" s="4">
        <f t="shared" si="87"/>
        <v>0.3426116071428571</v>
      </c>
      <c r="Q70" s="4">
        <f t="shared" si="88"/>
        <v>0.52326136363636355</v>
      </c>
      <c r="R70">
        <v>53878</v>
      </c>
      <c r="S70">
        <v>24685</v>
      </c>
      <c r="T70">
        <v>53941</v>
      </c>
      <c r="U70">
        <v>24829</v>
      </c>
      <c r="V70" s="4">
        <v>45.903100000000002</v>
      </c>
      <c r="W70" s="4">
        <v>36.888599999999997</v>
      </c>
      <c r="X70" s="4">
        <v>9.6177700000000002</v>
      </c>
      <c r="Y70" s="4">
        <v>7.5908600000000002</v>
      </c>
      <c r="Z70" s="4">
        <v>0</v>
      </c>
      <c r="AA70" s="4">
        <v>0</v>
      </c>
      <c r="AB70" s="4">
        <f t="shared" si="89"/>
        <v>100.00033000000001</v>
      </c>
      <c r="AC70" s="153">
        <v>38</v>
      </c>
      <c r="AD70" s="102">
        <v>1.7267699999999999</v>
      </c>
      <c r="AE70" s="102">
        <v>0.5</v>
      </c>
      <c r="AF70" s="102">
        <v>7.2727299999999995E-2</v>
      </c>
      <c r="AG70" s="102">
        <v>0.87984399999999996</v>
      </c>
      <c r="AH70" s="102">
        <v>2041.24</v>
      </c>
      <c r="AI70" s="102">
        <v>4.3103400000000001E-4</v>
      </c>
      <c r="AJ70" s="102">
        <v>8.6692699999999998E-4</v>
      </c>
      <c r="AK70" s="102">
        <v>2.6933499999999999E-2</v>
      </c>
      <c r="AL70" s="102">
        <v>0</v>
      </c>
      <c r="AM70" s="102">
        <f t="shared" si="90"/>
        <v>0.11115477833854168</v>
      </c>
      <c r="AN70">
        <v>211424</v>
      </c>
      <c r="AO70">
        <v>21542</v>
      </c>
      <c r="AP70" s="4">
        <f t="shared" si="91"/>
        <v>5.983888888888889</v>
      </c>
      <c r="AQ70" s="2">
        <v>0.43998842592592591</v>
      </c>
      <c r="AR70" s="4">
        <v>0.99999300000000002</v>
      </c>
      <c r="AS70" s="1">
        <v>1846490</v>
      </c>
      <c r="AT70" s="4">
        <f t="shared" si="92"/>
        <v>512.91388888888889</v>
      </c>
      <c r="AU70">
        <v>1922.04</v>
      </c>
      <c r="AV70" s="4">
        <f t="shared" si="93"/>
        <v>80.084999999999994</v>
      </c>
      <c r="AW70">
        <v>8.73813</v>
      </c>
      <c r="AX70" s="3">
        <v>10440</v>
      </c>
      <c r="AY70">
        <f t="shared" si="94"/>
        <v>200984</v>
      </c>
      <c r="AZ70" s="4">
        <f t="shared" si="95"/>
        <v>755.74956023193693</v>
      </c>
      <c r="BA70" s="4">
        <f t="shared" si="96"/>
        <v>4.7634827586206896</v>
      </c>
    </row>
    <row r="71" spans="2:53" x14ac:dyDescent="0.35">
      <c r="B71" s="3">
        <v>20090213034806</v>
      </c>
      <c r="C71" s="3">
        <v>20090712044248</v>
      </c>
      <c r="D71" s="3">
        <f t="shared" si="82"/>
        <v>150</v>
      </c>
      <c r="E71" s="3">
        <f t="shared" si="83"/>
        <v>3600</v>
      </c>
      <c r="F71">
        <v>557</v>
      </c>
      <c r="G71">
        <f t="shared" si="84"/>
        <v>13368</v>
      </c>
      <c r="H71" s="4">
        <v>722.26400000000001</v>
      </c>
      <c r="I71" s="4">
        <f t="shared" si="85"/>
        <v>20.062888888888889</v>
      </c>
      <c r="J71" s="4">
        <f t="shared" si="86"/>
        <v>5.4029323758228607</v>
      </c>
      <c r="K71">
        <v>37987</v>
      </c>
      <c r="L71">
        <v>4</v>
      </c>
      <c r="M71" s="4">
        <v>4.88361</v>
      </c>
      <c r="N71">
        <v>4</v>
      </c>
      <c r="O71" s="4">
        <v>0.676153</v>
      </c>
      <c r="P71" s="4">
        <f t="shared" si="87"/>
        <v>0.13565583333333334</v>
      </c>
      <c r="Q71" s="4">
        <f t="shared" si="88"/>
        <v>3.6532091561938956E-2</v>
      </c>
      <c r="R71">
        <v>53929</v>
      </c>
      <c r="S71">
        <v>24712</v>
      </c>
      <c r="T71">
        <v>54001</v>
      </c>
      <c r="U71">
        <v>24838</v>
      </c>
      <c r="V71" s="4">
        <v>29.736699999999999</v>
      </c>
      <c r="W71" s="4">
        <v>24.8507</v>
      </c>
      <c r="X71" s="4">
        <v>24.566299999999998</v>
      </c>
      <c r="Y71" s="4">
        <v>20.846399999999999</v>
      </c>
      <c r="Z71" s="4">
        <v>0</v>
      </c>
      <c r="AA71" s="4">
        <v>0</v>
      </c>
      <c r="AB71" s="4">
        <f t="shared" si="89"/>
        <v>100.0001</v>
      </c>
      <c r="AC71" s="153">
        <v>41</v>
      </c>
      <c r="AD71" s="102">
        <v>1.2209000000000001</v>
      </c>
      <c r="AE71" s="102">
        <v>1</v>
      </c>
      <c r="AF71" s="102">
        <v>7.1813299999999997E-3</v>
      </c>
      <c r="AG71" s="102">
        <v>0.87984399999999996</v>
      </c>
      <c r="AH71" s="102">
        <v>2039.26</v>
      </c>
      <c r="AI71" s="102">
        <v>4.3145299999999999E-4</v>
      </c>
      <c r="AJ71" s="102">
        <v>1.05299E-4</v>
      </c>
      <c r="AK71" s="102">
        <v>6.76153E-3</v>
      </c>
      <c r="AL71" s="102">
        <v>0</v>
      </c>
      <c r="AM71" s="102">
        <f t="shared" si="90"/>
        <v>5.5826994622222223E-2</v>
      </c>
      <c r="AN71">
        <v>935018</v>
      </c>
      <c r="AO71">
        <v>12619</v>
      </c>
      <c r="AP71" s="4">
        <f t="shared" si="91"/>
        <v>3.5052777777777777</v>
      </c>
      <c r="AQ71" s="2">
        <v>0.38020833333333331</v>
      </c>
      <c r="AR71" s="4">
        <v>0.99999300000000002</v>
      </c>
      <c r="AS71" s="1">
        <v>2600230</v>
      </c>
      <c r="AT71" s="4">
        <f t="shared" si="92"/>
        <v>722.28611111111115</v>
      </c>
      <c r="AU71">
        <v>1678.67</v>
      </c>
      <c r="AV71" s="4">
        <f t="shared" si="93"/>
        <v>69.944583333333341</v>
      </c>
      <c r="AW71">
        <v>2.7826</v>
      </c>
      <c r="AX71" s="3">
        <v>423</v>
      </c>
      <c r="AY71">
        <f t="shared" si="94"/>
        <v>934595</v>
      </c>
      <c r="AZ71" s="4">
        <f t="shared" si="95"/>
        <v>86.616253140607057</v>
      </c>
      <c r="BA71" s="4">
        <f t="shared" si="96"/>
        <v>41.56263829787234</v>
      </c>
    </row>
    <row r="72" spans="2:53" x14ac:dyDescent="0.35">
      <c r="B72" s="3">
        <v>20081020054500</v>
      </c>
      <c r="C72" s="3">
        <v>20090417013836</v>
      </c>
      <c r="D72" s="3">
        <f t="shared" si="82"/>
        <v>180</v>
      </c>
      <c r="E72" s="3">
        <f t="shared" si="83"/>
        <v>4320</v>
      </c>
      <c r="F72">
        <v>279</v>
      </c>
      <c r="G72">
        <f t="shared" si="84"/>
        <v>6696</v>
      </c>
      <c r="H72" s="4">
        <v>563.23699999999997</v>
      </c>
      <c r="I72" s="4">
        <f t="shared" si="85"/>
        <v>13.037893518518517</v>
      </c>
      <c r="J72" s="4">
        <f t="shared" si="86"/>
        <v>8.4115442054958169</v>
      </c>
      <c r="K72">
        <v>12595</v>
      </c>
      <c r="L72">
        <v>3</v>
      </c>
      <c r="M72" s="4">
        <v>5.0255599999999996</v>
      </c>
      <c r="N72">
        <v>4</v>
      </c>
      <c r="O72" s="4">
        <v>0.89226399999999995</v>
      </c>
      <c r="P72" s="4">
        <f t="shared" si="87"/>
        <v>0.1163324074074074</v>
      </c>
      <c r="Q72" s="4">
        <f t="shared" si="88"/>
        <v>7.5053166069295102E-2</v>
      </c>
      <c r="R72">
        <v>53943</v>
      </c>
      <c r="S72">
        <v>24731</v>
      </c>
      <c r="T72">
        <v>54040</v>
      </c>
      <c r="U72">
        <v>24814</v>
      </c>
      <c r="V72" s="4">
        <v>41.620600000000003</v>
      </c>
      <c r="W72" s="4">
        <v>35.186799999999998</v>
      </c>
      <c r="X72" s="4">
        <v>23.192599999999999</v>
      </c>
      <c r="Y72" s="4">
        <v>0</v>
      </c>
      <c r="Z72" s="4">
        <v>0</v>
      </c>
      <c r="AA72" s="4">
        <v>0</v>
      </c>
      <c r="AB72" s="4">
        <f t="shared" si="89"/>
        <v>100</v>
      </c>
      <c r="AC72" s="153">
        <v>14</v>
      </c>
      <c r="AD72" s="102">
        <v>1.2563899999999999</v>
      </c>
      <c r="AE72" s="102">
        <v>0.75</v>
      </c>
      <c r="AF72" s="102">
        <v>1.43369E-2</v>
      </c>
      <c r="AG72" s="102">
        <v>0.659883</v>
      </c>
      <c r="AH72" s="102">
        <v>1810.72</v>
      </c>
      <c r="AI72" s="102">
        <v>3.6443100000000002E-4</v>
      </c>
      <c r="AJ72" s="102">
        <v>2.3818999999999999E-4</v>
      </c>
      <c r="AK72" s="102">
        <v>8.9226400000000008E-3</v>
      </c>
      <c r="AL72" s="102">
        <v>0</v>
      </c>
      <c r="AM72" s="102">
        <f t="shared" si="90"/>
        <v>7.8089289818750005E-2</v>
      </c>
      <c r="AN72">
        <v>338825</v>
      </c>
      <c r="AO72">
        <v>21481</v>
      </c>
      <c r="AP72" s="4">
        <f t="shared" si="91"/>
        <v>5.9669444444444446</v>
      </c>
      <c r="AQ72" s="2">
        <v>0.63196759259259261</v>
      </c>
      <c r="AR72" s="4">
        <v>0.99999300000000002</v>
      </c>
      <c r="AS72" s="1">
        <v>2027690</v>
      </c>
      <c r="AT72" s="4">
        <f t="shared" si="92"/>
        <v>563.24722222222226</v>
      </c>
      <c r="AU72">
        <v>1214.43</v>
      </c>
      <c r="AV72" s="4">
        <f t="shared" si="93"/>
        <v>50.60125</v>
      </c>
      <c r="AW72">
        <v>5.9894100000000003</v>
      </c>
      <c r="AX72" s="3">
        <v>511</v>
      </c>
      <c r="AY72">
        <f t="shared" si="94"/>
        <v>338314</v>
      </c>
      <c r="AZ72" s="4">
        <f t="shared" si="95"/>
        <v>101.68021076258169</v>
      </c>
      <c r="BA72" s="4">
        <f t="shared" si="96"/>
        <v>35.405119373776905</v>
      </c>
    </row>
    <row r="73" spans="2:53" x14ac:dyDescent="0.35">
      <c r="B73" s="3">
        <v>20101206191924</v>
      </c>
      <c r="C73" s="3">
        <v>20110529170755</v>
      </c>
      <c r="D73" s="3">
        <f t="shared" si="82"/>
        <v>175</v>
      </c>
      <c r="E73" s="3">
        <f t="shared" si="83"/>
        <v>4200</v>
      </c>
      <c r="F73">
        <v>36</v>
      </c>
      <c r="G73">
        <f t="shared" si="84"/>
        <v>864</v>
      </c>
      <c r="H73" s="4">
        <v>51.860100000000003</v>
      </c>
      <c r="I73" s="4">
        <f t="shared" si="85"/>
        <v>1.2347642857142858</v>
      </c>
      <c r="J73" s="4">
        <f t="shared" si="86"/>
        <v>6.0023263888888891</v>
      </c>
      <c r="K73">
        <v>1119</v>
      </c>
      <c r="L73">
        <v>2</v>
      </c>
      <c r="M73" s="4">
        <v>7.1102800000000004</v>
      </c>
      <c r="N73">
        <v>3</v>
      </c>
      <c r="O73" s="4">
        <v>13.7105</v>
      </c>
      <c r="P73" s="4">
        <f t="shared" si="87"/>
        <v>0.16929238095238094</v>
      </c>
      <c r="Q73" s="4">
        <f t="shared" si="88"/>
        <v>0.82294907407407403</v>
      </c>
      <c r="R73">
        <v>53878</v>
      </c>
      <c r="S73">
        <v>24685</v>
      </c>
      <c r="T73">
        <v>53942</v>
      </c>
      <c r="U73">
        <v>24806</v>
      </c>
      <c r="V73" s="4">
        <v>82.915899999999993</v>
      </c>
      <c r="W73" s="4">
        <v>17.084</v>
      </c>
      <c r="X73" s="4">
        <v>0</v>
      </c>
      <c r="Y73" s="4">
        <v>0</v>
      </c>
      <c r="Z73" s="4">
        <v>0</v>
      </c>
      <c r="AA73" s="4">
        <v>0</v>
      </c>
      <c r="AB73" s="4">
        <f t="shared" si="89"/>
        <v>99.999899999999997</v>
      </c>
      <c r="AC73" s="153">
        <v>95</v>
      </c>
      <c r="AD73" s="102">
        <v>2.3700899999999998</v>
      </c>
      <c r="AE73" s="102">
        <v>0.66666700000000001</v>
      </c>
      <c r="AF73" s="102">
        <v>8.3333299999999999E-2</v>
      </c>
      <c r="AG73" s="102">
        <v>0.43992199999999998</v>
      </c>
      <c r="AH73" s="102">
        <v>1744.29</v>
      </c>
      <c r="AI73" s="102">
        <v>2.5220700000000001E-4</v>
      </c>
      <c r="AJ73" s="102">
        <v>1.7873100000000001E-3</v>
      </c>
      <c r="AK73" s="102">
        <v>0.137105</v>
      </c>
      <c r="AL73" s="102">
        <v>0</v>
      </c>
      <c r="AM73" s="102">
        <f t="shared" si="90"/>
        <v>5.0667194223571431E-3</v>
      </c>
      <c r="AN73">
        <v>45534</v>
      </c>
      <c r="AO73">
        <v>8285</v>
      </c>
      <c r="AP73" s="4">
        <f t="shared" si="91"/>
        <v>2.3013888888888889</v>
      </c>
      <c r="AQ73" s="2">
        <v>0.52221064814814822</v>
      </c>
      <c r="AR73" s="4">
        <v>0.99999300000000002</v>
      </c>
      <c r="AS73">
        <v>186696</v>
      </c>
      <c r="AT73" s="4">
        <f t="shared" si="92"/>
        <v>51.86</v>
      </c>
      <c r="AU73">
        <v>1264.83</v>
      </c>
      <c r="AV73" s="4">
        <f t="shared" si="93"/>
        <v>52.701249999999995</v>
      </c>
      <c r="AW73">
        <v>4.1033900000000001</v>
      </c>
      <c r="AX73" s="3">
        <v>4729</v>
      </c>
      <c r="AY73">
        <f t="shared" si="94"/>
        <v>40805</v>
      </c>
      <c r="AZ73" s="4">
        <f t="shared" si="95"/>
        <v>665.09335778619118</v>
      </c>
      <c r="BA73" s="4">
        <f t="shared" si="96"/>
        <v>5.4127739479805461</v>
      </c>
    </row>
    <row r="74" spans="2:53" x14ac:dyDescent="0.35">
      <c r="B74" s="3">
        <v>20090207021754</v>
      </c>
      <c r="C74" s="3">
        <v>20090624004534</v>
      </c>
      <c r="D74" s="3">
        <f t="shared" si="82"/>
        <v>138</v>
      </c>
      <c r="E74" s="3">
        <f t="shared" si="83"/>
        <v>3312</v>
      </c>
      <c r="F74">
        <v>43</v>
      </c>
      <c r="G74">
        <f t="shared" si="84"/>
        <v>1032</v>
      </c>
      <c r="H74" s="4">
        <v>181.58500000000001</v>
      </c>
      <c r="I74" s="4">
        <f t="shared" si="85"/>
        <v>5.4826388888888893</v>
      </c>
      <c r="J74" s="4">
        <f t="shared" si="86"/>
        <v>17.595445736434108</v>
      </c>
      <c r="K74">
        <v>2355</v>
      </c>
      <c r="L74">
        <v>10</v>
      </c>
      <c r="M74" s="4">
        <v>29.392299999999999</v>
      </c>
      <c r="N74">
        <v>10</v>
      </c>
      <c r="O74" s="4">
        <v>16.186499999999999</v>
      </c>
      <c r="P74" s="4">
        <f t="shared" si="87"/>
        <v>0.88744867149758455</v>
      </c>
      <c r="Q74" s="4">
        <f t="shared" si="88"/>
        <v>2.8480910852713177</v>
      </c>
      <c r="R74">
        <v>53942</v>
      </c>
      <c r="S74">
        <v>24795</v>
      </c>
      <c r="T74">
        <v>54008</v>
      </c>
      <c r="U74">
        <v>24864</v>
      </c>
      <c r="V74" s="4">
        <v>44.4694</v>
      </c>
      <c r="W74" s="4">
        <v>12.6129</v>
      </c>
      <c r="X74" s="4">
        <v>12.5694</v>
      </c>
      <c r="Y74" s="4">
        <v>6.14107</v>
      </c>
      <c r="Z74" s="4">
        <v>5.1931700000000003</v>
      </c>
      <c r="AA74" s="4">
        <v>4.4390000000000001</v>
      </c>
      <c r="AB74" s="4">
        <f t="shared" si="89"/>
        <v>85.424939999999992</v>
      </c>
      <c r="AC74" s="153">
        <v>43</v>
      </c>
      <c r="AD74" s="102">
        <v>2.9392299999999998</v>
      </c>
      <c r="AE74" s="102">
        <v>1</v>
      </c>
      <c r="AF74" s="102">
        <v>0.23255799999999999</v>
      </c>
      <c r="AG74" s="102">
        <v>2.1996099999999998</v>
      </c>
      <c r="AH74" s="102">
        <v>1031.6199999999999</v>
      </c>
      <c r="AI74" s="102">
        <v>2.1321999999999999E-3</v>
      </c>
      <c r="AJ74" s="102">
        <v>4.2462799999999998E-3</v>
      </c>
      <c r="AK74" s="102">
        <v>0.16186500000000001</v>
      </c>
      <c r="AL74" s="102">
        <v>0</v>
      </c>
      <c r="AM74" s="102">
        <f t="shared" si="90"/>
        <v>3.9886691354166663E-2</v>
      </c>
      <c r="AN74">
        <v>89898</v>
      </c>
      <c r="AO74">
        <v>24609</v>
      </c>
      <c r="AP74" s="4">
        <f t="shared" si="91"/>
        <v>6.8358333333333334</v>
      </c>
      <c r="AQ74" s="2">
        <v>0.39520833333333333</v>
      </c>
      <c r="AR74" s="4">
        <v>0.99999300000000002</v>
      </c>
      <c r="AS74">
        <v>653703</v>
      </c>
      <c r="AT74" s="4">
        <f t="shared" si="92"/>
        <v>181.58416666666668</v>
      </c>
      <c r="AU74">
        <v>2090.65</v>
      </c>
      <c r="AV74" s="4">
        <f t="shared" si="93"/>
        <v>87.110416666666666</v>
      </c>
      <c r="AW74">
        <v>7.2750899999999996</v>
      </c>
      <c r="AX74" s="3">
        <v>20882</v>
      </c>
      <c r="AY74">
        <f t="shared" si="94"/>
        <v>69016</v>
      </c>
      <c r="AZ74" s="4">
        <f t="shared" si="95"/>
        <v>710.45818122433434</v>
      </c>
      <c r="BA74" s="4">
        <f t="shared" si="96"/>
        <v>5.067152571592759</v>
      </c>
    </row>
    <row r="75" spans="2:53" x14ac:dyDescent="0.35">
      <c r="B75" s="3">
        <v>20090706191132</v>
      </c>
      <c r="C75" s="3">
        <v>20091012120834</v>
      </c>
      <c r="D75" s="3">
        <f t="shared" si="82"/>
        <v>99</v>
      </c>
      <c r="E75" s="3">
        <f t="shared" si="83"/>
        <v>2376</v>
      </c>
      <c r="F75">
        <v>20</v>
      </c>
      <c r="G75">
        <f t="shared" si="84"/>
        <v>480</v>
      </c>
      <c r="H75" s="4">
        <v>60.776800000000001</v>
      </c>
      <c r="I75" s="4">
        <f t="shared" si="85"/>
        <v>2.5579461279461282</v>
      </c>
      <c r="J75" s="4">
        <f t="shared" si="86"/>
        <v>12.661833333333334</v>
      </c>
      <c r="K75">
        <v>950</v>
      </c>
      <c r="L75">
        <v>2</v>
      </c>
      <c r="M75" s="4">
        <v>2.6794500000000001</v>
      </c>
      <c r="N75">
        <v>2</v>
      </c>
      <c r="O75" s="4">
        <v>4.4086699999999999</v>
      </c>
      <c r="P75" s="4">
        <f t="shared" si="87"/>
        <v>0.11277146464646465</v>
      </c>
      <c r="Q75" s="4">
        <f t="shared" si="88"/>
        <v>0.55821874999999999</v>
      </c>
      <c r="R75">
        <v>53947</v>
      </c>
      <c r="S75">
        <v>24809</v>
      </c>
      <c r="T75">
        <v>53967</v>
      </c>
      <c r="U75">
        <v>24826</v>
      </c>
      <c r="V75" s="4">
        <v>59.268000000000001</v>
      </c>
      <c r="W75" s="4">
        <v>40.7318</v>
      </c>
      <c r="X75" s="4">
        <v>0</v>
      </c>
      <c r="Y75" s="4">
        <v>0</v>
      </c>
      <c r="Z75" s="4">
        <v>0</v>
      </c>
      <c r="AA75" s="4">
        <v>0</v>
      </c>
      <c r="AB75" s="4">
        <f t="shared" si="89"/>
        <v>99.999799999999993</v>
      </c>
      <c r="AC75" s="153">
        <v>130</v>
      </c>
      <c r="AD75" s="102">
        <v>1.3397300000000001</v>
      </c>
      <c r="AE75" s="102">
        <v>1</v>
      </c>
      <c r="AF75" s="102">
        <v>0.1</v>
      </c>
      <c r="AG75" s="102">
        <v>0.43992199999999998</v>
      </c>
      <c r="AH75" s="102">
        <v>83.145300000000006</v>
      </c>
      <c r="AI75" s="102">
        <v>5.2910099999999996E-3</v>
      </c>
      <c r="AJ75" s="102">
        <v>2.1052599999999999E-3</v>
      </c>
      <c r="AK75" s="102">
        <v>4.4086699999999999E-2</v>
      </c>
      <c r="AL75" s="102">
        <v>0</v>
      </c>
      <c r="AM75" s="102">
        <f t="shared" si="90"/>
        <v>1.3936662524579127E-2</v>
      </c>
      <c r="AN75">
        <v>40178</v>
      </c>
      <c r="AO75">
        <v>11399</v>
      </c>
      <c r="AP75" s="4">
        <f t="shared" si="91"/>
        <v>3.1663888888888887</v>
      </c>
      <c r="AQ75" s="2">
        <v>0.89931712962962962</v>
      </c>
      <c r="AR75" s="4">
        <v>0.99999300000000002</v>
      </c>
      <c r="AS75">
        <v>218796</v>
      </c>
      <c r="AT75" s="4">
        <f t="shared" si="92"/>
        <v>60.776666666666664</v>
      </c>
      <c r="AU75">
        <v>2008.9</v>
      </c>
      <c r="AV75" s="4">
        <f t="shared" si="93"/>
        <v>83.704166666666666</v>
      </c>
      <c r="AW75">
        <v>5.4483800000000002</v>
      </c>
      <c r="AX75" s="3">
        <v>650</v>
      </c>
      <c r="AY75">
        <f t="shared" si="94"/>
        <v>39528</v>
      </c>
      <c r="AZ75" s="4">
        <f t="shared" si="95"/>
        <v>242.58709809849034</v>
      </c>
      <c r="BA75" s="4">
        <f t="shared" si="96"/>
        <v>14.84003076923077</v>
      </c>
    </row>
    <row r="76" spans="2:53" x14ac:dyDescent="0.35">
      <c r="B76" s="3">
        <v>20080509081231</v>
      </c>
      <c r="C76" s="3">
        <v>20080730084406</v>
      </c>
      <c r="D76" s="3">
        <f t="shared" si="82"/>
        <v>83</v>
      </c>
      <c r="E76" s="3">
        <f t="shared" si="83"/>
        <v>1992</v>
      </c>
      <c r="F76">
        <v>32</v>
      </c>
      <c r="G76">
        <f t="shared" si="84"/>
        <v>768</v>
      </c>
      <c r="H76" s="4">
        <v>86.335499999999996</v>
      </c>
      <c r="I76" s="4">
        <f t="shared" si="85"/>
        <v>4.3341114457831322</v>
      </c>
      <c r="J76" s="4">
        <f t="shared" si="86"/>
        <v>11.2416015625</v>
      </c>
      <c r="K76">
        <v>791</v>
      </c>
      <c r="L76">
        <v>2</v>
      </c>
      <c r="M76" s="4">
        <v>3.5333299999999999</v>
      </c>
      <c r="N76">
        <v>3</v>
      </c>
      <c r="O76" s="4">
        <v>4.0925599999999998</v>
      </c>
      <c r="P76" s="4">
        <f t="shared" si="87"/>
        <v>0.17737600401606424</v>
      </c>
      <c r="Q76" s="4">
        <f t="shared" si="88"/>
        <v>0.4600690104166667</v>
      </c>
      <c r="R76">
        <v>53943</v>
      </c>
      <c r="S76">
        <v>24808</v>
      </c>
      <c r="T76">
        <v>53955</v>
      </c>
      <c r="U76">
        <v>24826</v>
      </c>
      <c r="V76" s="4">
        <v>64.512600000000006</v>
      </c>
      <c r="W76" s="4">
        <v>35.487499999999997</v>
      </c>
      <c r="X76" s="4">
        <v>0</v>
      </c>
      <c r="Y76" s="4">
        <v>0</v>
      </c>
      <c r="Z76" s="4">
        <v>0</v>
      </c>
      <c r="AA76" s="4">
        <v>0</v>
      </c>
      <c r="AB76" s="4">
        <f t="shared" si="89"/>
        <v>100.0001</v>
      </c>
      <c r="AC76" s="153">
        <v>81</v>
      </c>
      <c r="AD76" s="102">
        <v>1.17778</v>
      </c>
      <c r="AE76" s="102">
        <v>0.66666700000000001</v>
      </c>
      <c r="AF76" s="102">
        <v>9.375E-2</v>
      </c>
      <c r="AG76" s="102">
        <v>0.43992199999999998</v>
      </c>
      <c r="AH76" s="102">
        <v>54.330399999999997</v>
      </c>
      <c r="AI76" s="102">
        <v>8.0971700000000008E-3</v>
      </c>
      <c r="AJ76" s="102">
        <v>2.5284499999999998E-3</v>
      </c>
      <c r="AK76" s="102">
        <v>4.0925599999999999E-2</v>
      </c>
      <c r="AL76" s="102">
        <v>0</v>
      </c>
      <c r="AM76" s="102">
        <f t="shared" si="90"/>
        <v>3.15163582003012E-2</v>
      </c>
      <c r="AN76">
        <v>42774</v>
      </c>
      <c r="AO76">
        <v>21150</v>
      </c>
      <c r="AP76" s="4">
        <f t="shared" si="91"/>
        <v>5.875</v>
      </c>
      <c r="AQ76" s="2">
        <v>0.56706018518518519</v>
      </c>
      <c r="AR76" s="4">
        <v>0.99999300000000002</v>
      </c>
      <c r="AS76">
        <v>310807</v>
      </c>
      <c r="AT76" s="4">
        <f t="shared" si="92"/>
        <v>86.335277777777776</v>
      </c>
      <c r="AU76">
        <v>1336.69</v>
      </c>
      <c r="AV76" s="4">
        <f t="shared" si="93"/>
        <v>55.695416666666667</v>
      </c>
      <c r="AW76">
        <v>7.2717000000000001</v>
      </c>
      <c r="AX76" s="3">
        <v>2367</v>
      </c>
      <c r="AY76">
        <f t="shared" si="94"/>
        <v>40407</v>
      </c>
      <c r="AZ76" s="4">
        <f t="shared" si="95"/>
        <v>669.9062923644268</v>
      </c>
      <c r="BA76" s="4">
        <f t="shared" si="96"/>
        <v>5.3738859315589353</v>
      </c>
    </row>
    <row r="77" spans="2:53" x14ac:dyDescent="0.35">
      <c r="B77" s="3">
        <v>20081218004559</v>
      </c>
      <c r="C77" s="3">
        <v>20090118031029</v>
      </c>
      <c r="D77" s="3">
        <f t="shared" si="82"/>
        <v>32</v>
      </c>
      <c r="E77" s="3">
        <f t="shared" si="83"/>
        <v>768</v>
      </c>
      <c r="F77">
        <v>13</v>
      </c>
      <c r="G77">
        <f t="shared" si="84"/>
        <v>312</v>
      </c>
      <c r="H77" s="4">
        <v>95.5702</v>
      </c>
      <c r="I77" s="4">
        <f t="shared" si="85"/>
        <v>12.444036458333334</v>
      </c>
      <c r="J77" s="4">
        <f t="shared" si="86"/>
        <v>30.631474358974359</v>
      </c>
      <c r="K77">
        <v>1793</v>
      </c>
      <c r="L77">
        <v>2</v>
      </c>
      <c r="M77" s="4">
        <v>5.5555599999999998</v>
      </c>
      <c r="N77">
        <v>2</v>
      </c>
      <c r="O77" s="4">
        <v>5.8130699999999997</v>
      </c>
      <c r="P77" s="4">
        <f t="shared" si="87"/>
        <v>0.72338020833333339</v>
      </c>
      <c r="Q77" s="4">
        <f t="shared" si="88"/>
        <v>1.7806282051282052</v>
      </c>
      <c r="R77">
        <v>53946</v>
      </c>
      <c r="S77">
        <v>24815</v>
      </c>
      <c r="T77">
        <v>54012</v>
      </c>
      <c r="U77">
        <v>24816</v>
      </c>
      <c r="V77" s="4">
        <v>76.64</v>
      </c>
      <c r="W77" s="4">
        <v>23.36</v>
      </c>
      <c r="X77" s="4">
        <v>0</v>
      </c>
      <c r="Y77" s="4">
        <v>0</v>
      </c>
      <c r="Z77" s="4">
        <v>0</v>
      </c>
      <c r="AA77" s="4">
        <v>0</v>
      </c>
      <c r="AB77" s="4">
        <f t="shared" si="89"/>
        <v>100</v>
      </c>
      <c r="AC77" s="153">
        <v>33</v>
      </c>
      <c r="AD77" s="102">
        <v>2.7777799999999999</v>
      </c>
      <c r="AE77" s="102">
        <v>1</v>
      </c>
      <c r="AF77" s="102">
        <v>0.15384600000000001</v>
      </c>
      <c r="AG77" s="102">
        <v>0.43992199999999998</v>
      </c>
      <c r="AH77" s="102">
        <v>29.474799999999998</v>
      </c>
      <c r="AI77" s="102">
        <v>1.49254E-2</v>
      </c>
      <c r="AJ77" s="102">
        <v>1.11545E-3</v>
      </c>
      <c r="AK77" s="102">
        <v>5.81307E-2</v>
      </c>
      <c r="AL77" s="102">
        <v>0</v>
      </c>
      <c r="AM77" s="102">
        <f t="shared" si="90"/>
        <v>6.7219200617708336E-2</v>
      </c>
      <c r="AN77">
        <v>63706</v>
      </c>
      <c r="AO77">
        <v>15746</v>
      </c>
      <c r="AP77" s="4">
        <f t="shared" si="91"/>
        <v>4.3738888888888887</v>
      </c>
      <c r="AQ77" s="2">
        <v>0.94427083333333339</v>
      </c>
      <c r="AR77" s="4">
        <v>0.99999300000000002</v>
      </c>
      <c r="AS77">
        <v>344052</v>
      </c>
      <c r="AT77" s="4">
        <f t="shared" si="92"/>
        <v>95.57</v>
      </c>
      <c r="AU77">
        <v>4900.46</v>
      </c>
      <c r="AV77" s="4">
        <f t="shared" si="93"/>
        <v>204.18583333333333</v>
      </c>
      <c r="AW77">
        <v>5.4017200000000001</v>
      </c>
      <c r="AX77" s="3">
        <v>3926</v>
      </c>
      <c r="AY77">
        <f t="shared" si="94"/>
        <v>59780</v>
      </c>
      <c r="AZ77" s="4">
        <f t="shared" si="95"/>
        <v>706.67943465645226</v>
      </c>
      <c r="BA77" s="4">
        <f t="shared" si="96"/>
        <v>5.0942475802343354</v>
      </c>
    </row>
    <row r="78" spans="2:53" x14ac:dyDescent="0.35">
      <c r="B78" s="3">
        <v>20090123044904</v>
      </c>
      <c r="C78" s="3">
        <v>20090421222226</v>
      </c>
      <c r="D78" s="3">
        <f t="shared" si="82"/>
        <v>89</v>
      </c>
      <c r="E78" s="3">
        <f t="shared" si="83"/>
        <v>2136</v>
      </c>
      <c r="F78">
        <v>64</v>
      </c>
      <c r="G78">
        <f t="shared" si="84"/>
        <v>1536</v>
      </c>
      <c r="H78" s="4">
        <v>281.40300000000002</v>
      </c>
      <c r="I78" s="4">
        <f t="shared" si="85"/>
        <v>13.17429775280899</v>
      </c>
      <c r="J78" s="4">
        <f t="shared" si="86"/>
        <v>18.320507812500001</v>
      </c>
      <c r="K78">
        <v>5186</v>
      </c>
      <c r="L78">
        <v>2</v>
      </c>
      <c r="M78" s="4">
        <v>17.8584</v>
      </c>
      <c r="N78">
        <v>4</v>
      </c>
      <c r="O78" s="4">
        <v>6.3462100000000001</v>
      </c>
      <c r="P78" s="4">
        <f t="shared" si="87"/>
        <v>0.83606741573033705</v>
      </c>
      <c r="Q78" s="4">
        <f t="shared" si="88"/>
        <v>1.1626562499999999</v>
      </c>
      <c r="R78">
        <v>53903</v>
      </c>
      <c r="S78">
        <v>24818</v>
      </c>
      <c r="T78">
        <v>53913</v>
      </c>
      <c r="U78">
        <v>24828</v>
      </c>
      <c r="V78" s="4">
        <v>92.707700000000003</v>
      </c>
      <c r="W78" s="4">
        <v>7.2919299999999998</v>
      </c>
      <c r="X78" s="4">
        <v>0</v>
      </c>
      <c r="Y78" s="4">
        <v>0</v>
      </c>
      <c r="Z78" s="4">
        <v>0</v>
      </c>
      <c r="AA78" s="4">
        <v>0</v>
      </c>
      <c r="AB78" s="4">
        <f t="shared" si="89"/>
        <v>99.999629999999996</v>
      </c>
      <c r="AC78" s="153">
        <v>28</v>
      </c>
      <c r="AD78" s="102">
        <v>4.4645999999999999</v>
      </c>
      <c r="AE78" s="102">
        <v>0.5</v>
      </c>
      <c r="AF78" s="102">
        <v>6.25E-2</v>
      </c>
      <c r="AG78" s="102">
        <v>0.43992199999999998</v>
      </c>
      <c r="AH78" s="102">
        <v>26.615300000000001</v>
      </c>
      <c r="AI78" s="102">
        <v>1.6528899999999999E-2</v>
      </c>
      <c r="AJ78" s="102">
        <v>3.8565399999999998E-4</v>
      </c>
      <c r="AK78" s="102">
        <v>6.3462099999999994E-2</v>
      </c>
      <c r="AL78" s="102">
        <v>0</v>
      </c>
      <c r="AM78" s="102">
        <f t="shared" si="90"/>
        <v>0.12002417619101124</v>
      </c>
      <c r="AN78">
        <v>111260</v>
      </c>
      <c r="AO78">
        <v>43080</v>
      </c>
      <c r="AP78" s="4">
        <f t="shared" si="91"/>
        <v>11.966666666666667</v>
      </c>
      <c r="AQ78" s="2">
        <v>0.93085648148148159</v>
      </c>
      <c r="AR78" s="4">
        <v>0.99999300000000002</v>
      </c>
      <c r="AS78" s="1">
        <v>1013050</v>
      </c>
      <c r="AT78" s="4">
        <f t="shared" si="92"/>
        <v>281.40277777777777</v>
      </c>
      <c r="AU78">
        <v>1738.44</v>
      </c>
      <c r="AV78" s="4">
        <f t="shared" si="93"/>
        <v>72.435000000000002</v>
      </c>
      <c r="AW78">
        <v>9.1104800000000008</v>
      </c>
      <c r="AX78" s="3">
        <v>13053</v>
      </c>
      <c r="AY78">
        <f t="shared" si="94"/>
        <v>98207</v>
      </c>
      <c r="AZ78" s="4">
        <f t="shared" si="95"/>
        <v>730.91654347533938</v>
      </c>
      <c r="BA78" s="4">
        <f t="shared" si="96"/>
        <v>4.9253229142725807</v>
      </c>
    </row>
    <row r="79" spans="2:53" x14ac:dyDescent="0.35">
      <c r="B79" s="3">
        <v>20110825143825</v>
      </c>
      <c r="C79" s="3">
        <v>20111227051001</v>
      </c>
      <c r="D79" s="3">
        <f t="shared" si="82"/>
        <v>125</v>
      </c>
      <c r="E79" s="3">
        <f t="shared" si="83"/>
        <v>3000</v>
      </c>
      <c r="F79">
        <v>151</v>
      </c>
      <c r="G79">
        <f t="shared" si="84"/>
        <v>3624</v>
      </c>
      <c r="H79" s="4">
        <v>92.215199999999996</v>
      </c>
      <c r="I79" s="4">
        <f t="shared" si="85"/>
        <v>3.0738399999999997</v>
      </c>
      <c r="J79" s="4">
        <f t="shared" si="86"/>
        <v>2.544569536423841</v>
      </c>
      <c r="K79">
        <v>1375</v>
      </c>
      <c r="L79">
        <v>2</v>
      </c>
      <c r="M79" s="4">
        <v>6.4877799999999999</v>
      </c>
      <c r="N79">
        <v>2</v>
      </c>
      <c r="O79" s="4">
        <v>7.0354799999999997</v>
      </c>
      <c r="P79" s="4">
        <f t="shared" si="87"/>
        <v>0.2162593333333333</v>
      </c>
      <c r="Q79" s="4">
        <f t="shared" si="88"/>
        <v>0.17902262693156734</v>
      </c>
      <c r="R79">
        <v>53945</v>
      </c>
      <c r="S79">
        <v>24815</v>
      </c>
      <c r="T79">
        <v>53948</v>
      </c>
      <c r="U79">
        <v>24824</v>
      </c>
      <c r="V79" s="4">
        <v>78.836200000000005</v>
      </c>
      <c r="W79" s="4">
        <v>21.163699999999999</v>
      </c>
      <c r="X79" s="4">
        <v>0</v>
      </c>
      <c r="Y79" s="4">
        <v>0</v>
      </c>
      <c r="Z79" s="4">
        <v>0</v>
      </c>
      <c r="AA79" s="4">
        <v>0</v>
      </c>
      <c r="AB79" s="4">
        <f t="shared" si="89"/>
        <v>99.999899999999997</v>
      </c>
      <c r="AC79" s="153">
        <v>20</v>
      </c>
      <c r="AD79" s="102">
        <v>3.2438899999999999</v>
      </c>
      <c r="AE79" s="102">
        <v>1</v>
      </c>
      <c r="AF79" s="102">
        <v>1.3245E-2</v>
      </c>
      <c r="AG79" s="102">
        <v>0.43992199999999998</v>
      </c>
      <c r="AH79" s="102">
        <v>8.7984399999999994</v>
      </c>
      <c r="AI79" s="102">
        <v>0.05</v>
      </c>
      <c r="AJ79" s="102">
        <v>1.45455E-3</v>
      </c>
      <c r="AK79" s="102">
        <v>7.0354799999999995E-2</v>
      </c>
      <c r="AL79" s="102">
        <v>0</v>
      </c>
      <c r="AM79" s="102">
        <f t="shared" si="90"/>
        <v>5.9218449751999996E-3</v>
      </c>
      <c r="AN79">
        <v>172469</v>
      </c>
      <c r="AO79">
        <v>18752</v>
      </c>
      <c r="AP79" s="4">
        <f t="shared" si="91"/>
        <v>5.2088888888888887</v>
      </c>
      <c r="AQ79" s="2">
        <v>0.64063657407407404</v>
      </c>
      <c r="AR79" s="4">
        <v>0.99999300000000002</v>
      </c>
      <c r="AS79">
        <v>331975</v>
      </c>
      <c r="AT79" s="4">
        <f t="shared" si="92"/>
        <v>92.215277777777771</v>
      </c>
      <c r="AU79">
        <v>1142.18</v>
      </c>
      <c r="AV79" s="4">
        <f t="shared" si="93"/>
        <v>47.590833333333336</v>
      </c>
      <c r="AW79">
        <v>1.9265300000000001</v>
      </c>
      <c r="AX79" s="3">
        <v>13736</v>
      </c>
      <c r="AY79">
        <f t="shared" si="94"/>
        <v>158733</v>
      </c>
      <c r="AZ79" s="4">
        <f t="shared" si="95"/>
        <v>2117.2111261479272</v>
      </c>
      <c r="BA79" s="4">
        <f t="shared" si="96"/>
        <v>1.7003500291205593</v>
      </c>
    </row>
    <row r="80" spans="2:53" x14ac:dyDescent="0.35">
      <c r="B80" s="3">
        <v>20100213212631</v>
      </c>
      <c r="C80" s="3">
        <v>20100501095435</v>
      </c>
      <c r="D80" s="3">
        <f t="shared" si="82"/>
        <v>78</v>
      </c>
      <c r="E80" s="3">
        <f t="shared" si="83"/>
        <v>1872</v>
      </c>
      <c r="F80">
        <v>6</v>
      </c>
      <c r="G80">
        <f t="shared" si="84"/>
        <v>144</v>
      </c>
      <c r="H80" s="4">
        <v>23.212</v>
      </c>
      <c r="I80" s="4">
        <f t="shared" si="85"/>
        <v>1.239957264957265</v>
      </c>
      <c r="J80" s="4">
        <f t="shared" si="86"/>
        <v>16.119444444444444</v>
      </c>
      <c r="K80">
        <v>736</v>
      </c>
      <c r="L80">
        <v>2</v>
      </c>
      <c r="M80" s="4">
        <v>4.7161099999999996</v>
      </c>
      <c r="N80">
        <v>1</v>
      </c>
      <c r="O80" s="4">
        <v>20.317499999999999</v>
      </c>
      <c r="P80" s="4">
        <f t="shared" si="87"/>
        <v>0.25192895299145301</v>
      </c>
      <c r="Q80" s="4">
        <f t="shared" si="88"/>
        <v>3.275076388888889</v>
      </c>
      <c r="R80">
        <v>54895</v>
      </c>
      <c r="S80">
        <v>27065</v>
      </c>
      <c r="T80">
        <v>54900</v>
      </c>
      <c r="U80">
        <v>27067</v>
      </c>
      <c r="V80" s="4">
        <v>58.369700000000002</v>
      </c>
      <c r="W80" s="4">
        <v>41.630299999999998</v>
      </c>
      <c r="X80" s="4">
        <v>0</v>
      </c>
      <c r="Y80" s="4">
        <v>0</v>
      </c>
      <c r="Z80" s="4">
        <v>0</v>
      </c>
      <c r="AA80" s="4">
        <v>0</v>
      </c>
      <c r="AB80" s="4">
        <f t="shared" si="89"/>
        <v>100</v>
      </c>
      <c r="AC80" s="153">
        <v>132</v>
      </c>
      <c r="AD80" s="102">
        <v>4.7161099999999996</v>
      </c>
      <c r="AE80" s="102">
        <v>2</v>
      </c>
      <c r="AF80" s="102">
        <v>0.16666700000000001</v>
      </c>
      <c r="AG80" s="102">
        <v>0.43992199999999998</v>
      </c>
      <c r="AH80" s="102">
        <v>3.9592999999999998</v>
      </c>
      <c r="AI80" s="102">
        <v>0.111111</v>
      </c>
      <c r="AJ80" s="102">
        <v>2.7173900000000001E-3</v>
      </c>
      <c r="AK80" s="102">
        <v>0.20317499999999999</v>
      </c>
      <c r="AL80" s="102">
        <v>0</v>
      </c>
      <c r="AM80" s="102">
        <f t="shared" si="90"/>
        <v>4.6424371987179485E-3</v>
      </c>
      <c r="AN80">
        <v>22325</v>
      </c>
      <c r="AO80">
        <v>11140</v>
      </c>
      <c r="AP80" s="4">
        <f t="shared" si="91"/>
        <v>3.0944444444444446</v>
      </c>
      <c r="AQ80" s="2">
        <v>0.65255787037037039</v>
      </c>
      <c r="AR80" s="4">
        <v>0.99999300000000002</v>
      </c>
      <c r="AS80">
        <v>83563</v>
      </c>
      <c r="AT80" s="4">
        <f t="shared" si="92"/>
        <v>23.211944444444445</v>
      </c>
      <c r="AU80">
        <v>3720.83</v>
      </c>
      <c r="AV80" s="4">
        <f t="shared" si="93"/>
        <v>155.03458333333333</v>
      </c>
      <c r="AW80">
        <v>3.74403</v>
      </c>
      <c r="AX80" s="3">
        <v>5376</v>
      </c>
      <c r="AY80">
        <f t="shared" si="94"/>
        <v>16949</v>
      </c>
      <c r="AZ80" s="4">
        <f t="shared" si="95"/>
        <v>1139.9225208911582</v>
      </c>
      <c r="BA80" s="4">
        <f t="shared" si="96"/>
        <v>3.158109375</v>
      </c>
    </row>
    <row r="81" spans="2:53" x14ac:dyDescent="0.35">
      <c r="B81" s="3">
        <v>20071207102024</v>
      </c>
      <c r="C81" s="3">
        <v>20081215035525</v>
      </c>
      <c r="D81" s="3">
        <f t="shared" si="82"/>
        <v>375</v>
      </c>
      <c r="E81" s="3">
        <f t="shared" si="83"/>
        <v>9000</v>
      </c>
      <c r="F81">
        <v>706</v>
      </c>
      <c r="G81">
        <f t="shared" si="84"/>
        <v>16944</v>
      </c>
      <c r="H81" s="4">
        <v>505.56599999999997</v>
      </c>
      <c r="I81" s="4">
        <f t="shared" si="85"/>
        <v>5.6173999999999991</v>
      </c>
      <c r="J81" s="4">
        <f t="shared" si="86"/>
        <v>2.9837464589235125</v>
      </c>
      <c r="K81">
        <v>21744</v>
      </c>
      <c r="L81">
        <v>2</v>
      </c>
      <c r="M81" s="4">
        <v>6.6761100000000004</v>
      </c>
      <c r="N81">
        <v>3</v>
      </c>
      <c r="O81" s="4">
        <v>1.3205199999999999</v>
      </c>
      <c r="P81" s="4">
        <f t="shared" si="87"/>
        <v>7.4179000000000009E-2</v>
      </c>
      <c r="Q81" s="4">
        <f t="shared" si="88"/>
        <v>3.9401026912181308E-2</v>
      </c>
      <c r="R81">
        <v>53940</v>
      </c>
      <c r="S81">
        <v>24809</v>
      </c>
      <c r="T81">
        <v>53942</v>
      </c>
      <c r="U81">
        <v>24813</v>
      </c>
      <c r="V81" s="4">
        <v>84.567700000000002</v>
      </c>
      <c r="W81" s="4">
        <v>15.4323</v>
      </c>
      <c r="X81" s="4">
        <v>0</v>
      </c>
      <c r="Y81" s="4">
        <v>0</v>
      </c>
      <c r="Z81" s="4">
        <v>0</v>
      </c>
      <c r="AA81" s="4">
        <v>0</v>
      </c>
      <c r="AB81" s="4">
        <f t="shared" si="89"/>
        <v>100</v>
      </c>
      <c r="AC81" s="153">
        <v>62</v>
      </c>
      <c r="AD81" s="102">
        <v>2.2253699999999998</v>
      </c>
      <c r="AE81" s="102">
        <v>0.66666700000000001</v>
      </c>
      <c r="AF81" s="102">
        <v>4.2492900000000002E-3</v>
      </c>
      <c r="AG81" s="102">
        <v>0.43992199999999998</v>
      </c>
      <c r="AH81" s="102">
        <v>3.29941</v>
      </c>
      <c r="AI81" s="102">
        <v>0.13333300000000001</v>
      </c>
      <c r="AJ81" s="102">
        <v>9.1979399999999996E-5</v>
      </c>
      <c r="AK81" s="102">
        <v>1.32052E-2</v>
      </c>
      <c r="AL81" s="102">
        <v>0</v>
      </c>
      <c r="AM81" s="102">
        <f t="shared" si="90"/>
        <v>3.1219374587999994E-2</v>
      </c>
      <c r="AN81">
        <v>328195</v>
      </c>
      <c r="AO81">
        <v>14497</v>
      </c>
      <c r="AP81" s="4">
        <f t="shared" si="91"/>
        <v>4.0269444444444442</v>
      </c>
      <c r="AQ81" s="2">
        <v>0.40078703703703705</v>
      </c>
      <c r="AR81" s="4">
        <v>0.99999300000000002</v>
      </c>
      <c r="AS81" s="1">
        <v>1820060</v>
      </c>
      <c r="AT81" s="4">
        <f t="shared" si="92"/>
        <v>505.57222222222219</v>
      </c>
      <c r="AU81">
        <v>464.86500000000001</v>
      </c>
      <c r="AV81" s="4">
        <f t="shared" si="93"/>
        <v>19.369375000000002</v>
      </c>
      <c r="AW81">
        <v>5.55762</v>
      </c>
      <c r="AX81" s="3">
        <v>2359</v>
      </c>
      <c r="AY81">
        <f t="shared" si="94"/>
        <v>325836</v>
      </c>
      <c r="AZ81" s="4">
        <f t="shared" si="95"/>
        <v>353.34948046092705</v>
      </c>
      <c r="BA81" s="4">
        <f t="shared" si="96"/>
        <v>10.188213649851633</v>
      </c>
    </row>
    <row r="82" spans="2:53" x14ac:dyDescent="0.35">
      <c r="B82" s="3">
        <v>20080927120819</v>
      </c>
      <c r="C82" s="3">
        <v>20081006232359</v>
      </c>
      <c r="D82" s="3">
        <f t="shared" si="82"/>
        <v>10</v>
      </c>
      <c r="E82" s="3">
        <f t="shared" si="83"/>
        <v>240</v>
      </c>
      <c r="F82">
        <v>11</v>
      </c>
      <c r="G82">
        <f t="shared" si="84"/>
        <v>264</v>
      </c>
      <c r="H82" s="4">
        <v>25.602499999999999</v>
      </c>
      <c r="I82" s="4">
        <f t="shared" si="85"/>
        <v>10.667708333333332</v>
      </c>
      <c r="J82" s="4">
        <f t="shared" si="86"/>
        <v>9.6979166666666661</v>
      </c>
      <c r="K82">
        <v>265</v>
      </c>
      <c r="L82">
        <v>2</v>
      </c>
      <c r="M82" s="4">
        <v>4.9344400000000004</v>
      </c>
      <c r="N82">
        <v>2</v>
      </c>
      <c r="O82" s="4">
        <v>19.273299999999999</v>
      </c>
      <c r="P82" s="4">
        <f t="shared" si="87"/>
        <v>2.0560166666666668</v>
      </c>
      <c r="Q82" s="4">
        <f t="shared" si="88"/>
        <v>1.8691060606060608</v>
      </c>
      <c r="R82">
        <v>54370</v>
      </c>
      <c r="S82">
        <v>24926</v>
      </c>
      <c r="T82">
        <v>54372</v>
      </c>
      <c r="U82">
        <v>24930</v>
      </c>
      <c r="V82" s="4">
        <v>66.015600000000006</v>
      </c>
      <c r="W82" s="4">
        <v>33.984499999999997</v>
      </c>
      <c r="X82" s="4">
        <v>0</v>
      </c>
      <c r="Y82" s="4">
        <v>0</v>
      </c>
      <c r="Z82" s="4">
        <v>0</v>
      </c>
      <c r="AA82" s="4">
        <v>0</v>
      </c>
      <c r="AB82" s="4">
        <f t="shared" si="89"/>
        <v>100.0001</v>
      </c>
      <c r="AC82" s="153">
        <v>70</v>
      </c>
      <c r="AD82" s="102">
        <v>2.4672200000000002</v>
      </c>
      <c r="AE82" s="102">
        <v>1</v>
      </c>
      <c r="AF82" s="102">
        <v>0.18181800000000001</v>
      </c>
      <c r="AG82" s="102">
        <v>0.43992199999999998</v>
      </c>
      <c r="AH82" s="102">
        <v>3.29941</v>
      </c>
      <c r="AI82" s="102">
        <v>0.13333300000000001</v>
      </c>
      <c r="AJ82" s="102">
        <v>7.5471699999999997E-3</v>
      </c>
      <c r="AK82" s="102">
        <v>0.19273299999999999</v>
      </c>
      <c r="AL82" s="102">
        <v>0</v>
      </c>
      <c r="AM82" s="102">
        <f t="shared" si="90"/>
        <v>4.5023916437499992E-2</v>
      </c>
      <c r="AN82">
        <v>21849</v>
      </c>
      <c r="AO82">
        <v>10920</v>
      </c>
      <c r="AP82" s="4">
        <f t="shared" si="91"/>
        <v>3.0333333333333332</v>
      </c>
      <c r="AQ82" s="2">
        <v>0.52437500000000004</v>
      </c>
      <c r="AR82" s="4">
        <v>0.99999300000000002</v>
      </c>
      <c r="AS82">
        <v>92169</v>
      </c>
      <c r="AT82" s="4">
        <f t="shared" si="92"/>
        <v>25.602499999999999</v>
      </c>
      <c r="AU82">
        <v>1986.27</v>
      </c>
      <c r="AV82" s="4">
        <f t="shared" si="93"/>
        <v>82.761250000000004</v>
      </c>
      <c r="AW82">
        <v>4.22058</v>
      </c>
      <c r="AX82" s="3">
        <v>4811</v>
      </c>
      <c r="AY82">
        <f t="shared" si="94"/>
        <v>17038</v>
      </c>
      <c r="AZ82" s="4">
        <f t="shared" si="95"/>
        <v>974.98399007790135</v>
      </c>
      <c r="BA82" s="4">
        <f t="shared" si="96"/>
        <v>3.6923683225940556</v>
      </c>
    </row>
    <row r="83" spans="2:53" x14ac:dyDescent="0.35">
      <c r="B83" s="3">
        <v>20081024101535</v>
      </c>
      <c r="C83" s="3">
        <v>20081214045729</v>
      </c>
      <c r="D83" s="3">
        <f t="shared" si="82"/>
        <v>52</v>
      </c>
      <c r="E83" s="3">
        <f t="shared" si="83"/>
        <v>1248</v>
      </c>
      <c r="F83">
        <v>49</v>
      </c>
      <c r="G83">
        <f t="shared" si="84"/>
        <v>1176</v>
      </c>
      <c r="H83" s="4">
        <v>303.27800000000002</v>
      </c>
      <c r="I83" s="4">
        <f t="shared" si="85"/>
        <v>24.301121794871797</v>
      </c>
      <c r="J83" s="4">
        <f t="shared" si="86"/>
        <v>25.788945578231292</v>
      </c>
      <c r="K83">
        <v>1190</v>
      </c>
      <c r="L83">
        <v>2</v>
      </c>
      <c r="M83" s="4">
        <v>21.581600000000002</v>
      </c>
      <c r="N83">
        <v>11</v>
      </c>
      <c r="O83" s="4">
        <v>7.1161000000000003</v>
      </c>
      <c r="P83" s="4">
        <f t="shared" si="87"/>
        <v>1.729294871794872</v>
      </c>
      <c r="Q83" s="4">
        <f t="shared" si="88"/>
        <v>1.8351700680272112</v>
      </c>
      <c r="R83">
        <v>53944</v>
      </c>
      <c r="S83">
        <v>24809</v>
      </c>
      <c r="T83">
        <v>53947</v>
      </c>
      <c r="U83">
        <v>24811</v>
      </c>
      <c r="V83" s="4">
        <v>93.548000000000002</v>
      </c>
      <c r="W83" s="4">
        <v>6.4522599999999999</v>
      </c>
      <c r="X83" s="4">
        <v>0</v>
      </c>
      <c r="Y83" s="4">
        <v>0</v>
      </c>
      <c r="Z83" s="4">
        <v>0</v>
      </c>
      <c r="AA83" s="4">
        <v>0</v>
      </c>
      <c r="AB83" s="4">
        <f t="shared" si="89"/>
        <v>100.00026</v>
      </c>
      <c r="AC83" s="153">
        <v>9</v>
      </c>
      <c r="AD83" s="102">
        <v>1.9619599999999999</v>
      </c>
      <c r="AE83" s="102">
        <v>0.18181800000000001</v>
      </c>
      <c r="AF83" s="102">
        <v>0.22449</v>
      </c>
      <c r="AG83" s="102">
        <v>0.43992199999999998</v>
      </c>
      <c r="AH83" s="102">
        <v>2.6395300000000002</v>
      </c>
      <c r="AI83" s="102">
        <v>0.16666700000000001</v>
      </c>
      <c r="AJ83" s="102">
        <v>1.68067E-3</v>
      </c>
      <c r="AK83" s="102">
        <v>7.1161000000000002E-2</v>
      </c>
      <c r="AL83" s="102">
        <v>0</v>
      </c>
      <c r="AM83" s="102">
        <f t="shared" si="90"/>
        <v>0.31373720282051282</v>
      </c>
      <c r="AN83">
        <v>84616</v>
      </c>
      <c r="AO83">
        <v>20800</v>
      </c>
      <c r="AP83" s="4">
        <f t="shared" si="91"/>
        <v>5.7777777777777777</v>
      </c>
      <c r="AQ83" s="2">
        <v>0.42261574074074071</v>
      </c>
      <c r="AR83" s="4">
        <v>0.99999300000000002</v>
      </c>
      <c r="AS83" s="1">
        <v>1091790</v>
      </c>
      <c r="AT83" s="4">
        <f t="shared" si="92"/>
        <v>303.27499999999998</v>
      </c>
      <c r="AU83">
        <v>1726.86</v>
      </c>
      <c r="AV83" s="4">
        <f t="shared" si="93"/>
        <v>71.952500000000001</v>
      </c>
      <c r="AW83">
        <v>12.910399999999999</v>
      </c>
      <c r="AX83" s="3">
        <v>14620</v>
      </c>
      <c r="AY83">
        <f t="shared" si="94"/>
        <v>69996</v>
      </c>
      <c r="AZ83" s="4">
        <f t="shared" si="95"/>
        <v>677.42892093264629</v>
      </c>
      <c r="BA83" s="4">
        <f t="shared" si="96"/>
        <v>5.3142106703146377</v>
      </c>
    </row>
    <row r="84" spans="2:53" x14ac:dyDescent="0.35">
      <c r="B84" s="3">
        <v>20090923092000</v>
      </c>
      <c r="C84" s="3">
        <v>20090927083334</v>
      </c>
      <c r="D84" s="3">
        <f t="shared" si="82"/>
        <v>5</v>
      </c>
      <c r="E84" s="3">
        <f t="shared" si="83"/>
        <v>120</v>
      </c>
      <c r="F84">
        <v>5</v>
      </c>
      <c r="G84">
        <f t="shared" si="84"/>
        <v>120</v>
      </c>
      <c r="H84" s="4">
        <v>22.5458</v>
      </c>
      <c r="I84" s="4">
        <f t="shared" si="85"/>
        <v>18.788166666666665</v>
      </c>
      <c r="J84" s="4">
        <f t="shared" si="86"/>
        <v>18.788166666666665</v>
      </c>
      <c r="K84">
        <v>250</v>
      </c>
      <c r="L84">
        <v>2</v>
      </c>
      <c r="M84" s="4">
        <v>2.5013899999999998</v>
      </c>
      <c r="N84">
        <v>2</v>
      </c>
      <c r="O84" s="4">
        <v>11.0947</v>
      </c>
      <c r="P84" s="4">
        <f t="shared" si="87"/>
        <v>2.0844916666666666</v>
      </c>
      <c r="Q84" s="4">
        <f t="shared" si="88"/>
        <v>2.0844916666666666</v>
      </c>
      <c r="R84">
        <v>52598</v>
      </c>
      <c r="S84">
        <v>26120</v>
      </c>
      <c r="T84">
        <v>52600</v>
      </c>
      <c r="U84">
        <v>26122</v>
      </c>
      <c r="V84" s="4">
        <v>54.192100000000003</v>
      </c>
      <c r="W84" s="4">
        <v>45.807899999999997</v>
      </c>
      <c r="X84" s="4">
        <v>0</v>
      </c>
      <c r="Y84" s="4">
        <v>0</v>
      </c>
      <c r="Z84" s="4">
        <v>0</v>
      </c>
      <c r="AA84" s="4">
        <v>0</v>
      </c>
      <c r="AB84" s="4">
        <f t="shared" si="89"/>
        <v>100</v>
      </c>
      <c r="AC84" s="153">
        <v>123</v>
      </c>
      <c r="AD84" s="102">
        <v>1.2506900000000001</v>
      </c>
      <c r="AE84" s="102">
        <v>1</v>
      </c>
      <c r="AF84" s="102">
        <v>0.4</v>
      </c>
      <c r="AG84" s="102">
        <v>0.43992199999999998</v>
      </c>
      <c r="AH84" s="102">
        <v>1.9796499999999999</v>
      </c>
      <c r="AI84" s="102">
        <v>0.222222</v>
      </c>
      <c r="AJ84" s="102">
        <v>8.0000000000000002E-3</v>
      </c>
      <c r="AK84" s="102">
        <v>0.110947</v>
      </c>
      <c r="AL84" s="102">
        <v>0</v>
      </c>
      <c r="AM84" s="102">
        <f t="shared" si="90"/>
        <v>0.17283704220833329</v>
      </c>
      <c r="AN84">
        <v>8828</v>
      </c>
      <c r="AO84">
        <v>9630</v>
      </c>
      <c r="AP84" s="4">
        <f t="shared" si="91"/>
        <v>2.6749999999999998</v>
      </c>
      <c r="AQ84" s="2">
        <v>0.64866898148148155</v>
      </c>
      <c r="AR84" s="4">
        <v>0.99999300000000002</v>
      </c>
      <c r="AS84">
        <v>81165</v>
      </c>
      <c r="AT84" s="4">
        <f t="shared" si="92"/>
        <v>22.545833333333334</v>
      </c>
      <c r="AU84">
        <v>1765.6</v>
      </c>
      <c r="AV84" s="4">
        <f t="shared" si="93"/>
        <v>73.566666666666663</v>
      </c>
      <c r="AW84">
        <v>9.1992499999999993</v>
      </c>
      <c r="AX84" s="3">
        <v>1042</v>
      </c>
      <c r="AY84">
        <f t="shared" si="94"/>
        <v>7786</v>
      </c>
      <c r="AZ84" s="4">
        <f t="shared" si="95"/>
        <v>416.56838797628524</v>
      </c>
      <c r="BA84" s="4">
        <f t="shared" si="96"/>
        <v>8.6420383877159299</v>
      </c>
    </row>
    <row r="85" spans="2:53" x14ac:dyDescent="0.35">
      <c r="B85" s="3">
        <v>20080815074715</v>
      </c>
      <c r="C85" s="3">
        <v>20080831161500</v>
      </c>
      <c r="D85" s="3">
        <f t="shared" si="82"/>
        <v>17</v>
      </c>
      <c r="E85" s="3">
        <f t="shared" si="83"/>
        <v>408</v>
      </c>
      <c r="F85">
        <v>23</v>
      </c>
      <c r="G85">
        <f t="shared" si="84"/>
        <v>552</v>
      </c>
      <c r="H85" s="4">
        <v>77.325100000000006</v>
      </c>
      <c r="I85" s="4">
        <f t="shared" si="85"/>
        <v>18.952230392156864</v>
      </c>
      <c r="J85" s="4">
        <f t="shared" si="86"/>
        <v>14.008170289855073</v>
      </c>
      <c r="K85">
        <v>1134</v>
      </c>
      <c r="L85">
        <v>2</v>
      </c>
      <c r="M85" s="4">
        <v>7.3027800000000003</v>
      </c>
      <c r="N85">
        <v>2</v>
      </c>
      <c r="O85" s="4">
        <v>9.4442599999999999</v>
      </c>
      <c r="P85" s="4">
        <f t="shared" si="87"/>
        <v>1.7898970588235295</v>
      </c>
      <c r="Q85" s="4">
        <f t="shared" si="88"/>
        <v>1.3229673913043478</v>
      </c>
      <c r="R85">
        <v>53939</v>
      </c>
      <c r="S85">
        <v>24813</v>
      </c>
      <c r="T85">
        <v>53941</v>
      </c>
      <c r="U85">
        <v>24814</v>
      </c>
      <c r="V85" s="4">
        <v>76.690700000000007</v>
      </c>
      <c r="W85" s="4">
        <v>23.309200000000001</v>
      </c>
      <c r="X85" s="4">
        <v>0</v>
      </c>
      <c r="Y85" s="4">
        <v>0</v>
      </c>
      <c r="Z85" s="4">
        <v>0</v>
      </c>
      <c r="AA85" s="4">
        <v>0</v>
      </c>
      <c r="AB85" s="4">
        <f t="shared" si="89"/>
        <v>99.999900000000011</v>
      </c>
      <c r="AC85" s="153">
        <v>64</v>
      </c>
      <c r="AD85" s="102">
        <v>3.6513900000000001</v>
      </c>
      <c r="AE85" s="102">
        <v>1</v>
      </c>
      <c r="AF85" s="102">
        <v>8.6956500000000006E-2</v>
      </c>
      <c r="AG85" s="102">
        <v>0.43992199999999998</v>
      </c>
      <c r="AH85" s="102">
        <v>1.3197700000000001</v>
      </c>
      <c r="AI85" s="102">
        <v>0.33333299999999999</v>
      </c>
      <c r="AJ85" s="102">
        <v>1.76367E-3</v>
      </c>
      <c r="AK85" s="102">
        <v>9.4442600000000002E-2</v>
      </c>
      <c r="AL85" s="102">
        <v>0</v>
      </c>
      <c r="AM85" s="102">
        <f t="shared" si="90"/>
        <v>9.9309687254901968E-2</v>
      </c>
      <c r="AN85">
        <v>53147</v>
      </c>
      <c r="AO85">
        <v>20982</v>
      </c>
      <c r="AP85" s="4">
        <f t="shared" si="91"/>
        <v>5.8283333333333331</v>
      </c>
      <c r="AQ85" s="2">
        <v>0.25944444444444442</v>
      </c>
      <c r="AR85" s="4">
        <v>0.99999300000000002</v>
      </c>
      <c r="AS85">
        <v>278370</v>
      </c>
      <c r="AT85" s="4">
        <f t="shared" si="92"/>
        <v>77.325000000000003</v>
      </c>
      <c r="AU85">
        <v>2310.7399999999998</v>
      </c>
      <c r="AV85" s="4">
        <f t="shared" si="93"/>
        <v>96.28083333333332</v>
      </c>
      <c r="AW85">
        <v>5.24</v>
      </c>
      <c r="AX85" s="3">
        <v>8722</v>
      </c>
      <c r="AY85">
        <f t="shared" si="94"/>
        <v>44425</v>
      </c>
      <c r="AZ85" s="4">
        <f t="shared" si="95"/>
        <v>1194.3396898167546</v>
      </c>
      <c r="BA85" s="4">
        <f t="shared" si="96"/>
        <v>3.0142178399449673</v>
      </c>
    </row>
    <row r="86" spans="2:53" x14ac:dyDescent="0.35">
      <c r="B86" s="3">
        <v>20071002021612</v>
      </c>
      <c r="C86" s="3">
        <v>20071010063513</v>
      </c>
      <c r="D86" s="3">
        <f t="shared" si="82"/>
        <v>9</v>
      </c>
      <c r="E86" s="3">
        <f t="shared" si="83"/>
        <v>216</v>
      </c>
      <c r="F86">
        <v>10</v>
      </c>
      <c r="G86">
        <f t="shared" si="84"/>
        <v>240</v>
      </c>
      <c r="H86" s="4">
        <v>52.925199999999997</v>
      </c>
      <c r="I86" s="4">
        <f t="shared" si="85"/>
        <v>24.502407407407407</v>
      </c>
      <c r="J86" s="4">
        <f t="shared" si="86"/>
        <v>22.052166666666665</v>
      </c>
      <c r="K86">
        <v>351</v>
      </c>
      <c r="L86">
        <v>2</v>
      </c>
      <c r="M86" s="4">
        <v>2.1625000000000001</v>
      </c>
      <c r="N86">
        <v>1</v>
      </c>
      <c r="O86" s="4">
        <v>4.08596</v>
      </c>
      <c r="P86" s="4">
        <f t="shared" si="87"/>
        <v>1.0011574074074074</v>
      </c>
      <c r="Q86" s="4">
        <f t="shared" si="88"/>
        <v>0.90104166666666663</v>
      </c>
      <c r="R86">
        <v>53942</v>
      </c>
      <c r="S86">
        <v>24816</v>
      </c>
      <c r="T86">
        <v>53944</v>
      </c>
      <c r="U86">
        <v>24816</v>
      </c>
      <c r="V86" s="4">
        <v>50.340400000000002</v>
      </c>
      <c r="W86" s="4">
        <v>49.659599999999998</v>
      </c>
      <c r="X86" s="4">
        <v>0</v>
      </c>
      <c r="Y86" s="4">
        <v>0</v>
      </c>
      <c r="Z86" s="4">
        <v>0</v>
      </c>
      <c r="AA86" s="4">
        <v>0</v>
      </c>
      <c r="AB86" s="4">
        <f t="shared" si="89"/>
        <v>100</v>
      </c>
      <c r="AC86" s="153">
        <v>105</v>
      </c>
      <c r="AD86" s="102">
        <v>2.1625000000000001</v>
      </c>
      <c r="AE86" s="102">
        <v>2</v>
      </c>
      <c r="AF86" s="102">
        <v>0.1</v>
      </c>
      <c r="AG86" s="102">
        <v>0.43992199999999998</v>
      </c>
      <c r="AH86" s="102">
        <v>0.659883</v>
      </c>
      <c r="AI86" s="102">
        <v>0.66666700000000001</v>
      </c>
      <c r="AJ86" s="102">
        <v>5.6980099999999999E-3</v>
      </c>
      <c r="AK86" s="102">
        <v>4.0859600000000003E-2</v>
      </c>
      <c r="AL86" s="102">
        <v>0</v>
      </c>
      <c r="AM86" s="102">
        <f t="shared" si="90"/>
        <v>2.3733962906296293</v>
      </c>
      <c r="AN86">
        <v>1977</v>
      </c>
      <c r="AO86">
        <v>18464</v>
      </c>
      <c r="AP86" s="4">
        <f t="shared" si="91"/>
        <v>5.1288888888888886</v>
      </c>
      <c r="AQ86" s="2">
        <v>0.33846064814814819</v>
      </c>
      <c r="AR86" s="4">
        <v>2</v>
      </c>
      <c r="AS86">
        <v>190531</v>
      </c>
      <c r="AT86" s="4">
        <f t="shared" si="92"/>
        <v>52.925277777777779</v>
      </c>
      <c r="AU86">
        <v>197.7</v>
      </c>
      <c r="AV86" s="4">
        <f t="shared" si="93"/>
        <v>8.2374999999999989</v>
      </c>
      <c r="AW86">
        <v>96.863799999999998</v>
      </c>
      <c r="AX86" s="3">
        <v>157</v>
      </c>
      <c r="AY86">
        <f t="shared" si="94"/>
        <v>1820</v>
      </c>
      <c r="AZ86" s="4">
        <f t="shared" si="95"/>
        <v>72.601156069364166</v>
      </c>
      <c r="BA86" s="4">
        <f t="shared" si="96"/>
        <v>49.585987261146492</v>
      </c>
    </row>
    <row r="87" spans="2:53" x14ac:dyDescent="0.35">
      <c r="B87" s="3">
        <v>20071130143617</v>
      </c>
      <c r="C87" s="3">
        <v>20080630071610</v>
      </c>
      <c r="D87" s="3">
        <f t="shared" si="82"/>
        <v>214</v>
      </c>
      <c r="E87" s="3">
        <f t="shared" si="83"/>
        <v>5136</v>
      </c>
      <c r="F87">
        <v>68</v>
      </c>
      <c r="G87">
        <f t="shared" si="84"/>
        <v>1632</v>
      </c>
      <c r="H87" s="4">
        <v>183.56200000000001</v>
      </c>
      <c r="I87" s="4">
        <f t="shared" si="85"/>
        <v>3.574026479750779</v>
      </c>
      <c r="J87" s="4">
        <f t="shared" si="86"/>
        <v>11.247671568627451</v>
      </c>
      <c r="K87">
        <v>1241</v>
      </c>
      <c r="L87">
        <v>2</v>
      </c>
      <c r="M87" s="4">
        <v>10.996700000000001</v>
      </c>
      <c r="N87">
        <v>3</v>
      </c>
      <c r="O87" s="4">
        <v>5.9907300000000001</v>
      </c>
      <c r="P87" s="4">
        <f t="shared" si="87"/>
        <v>0.21411020249221183</v>
      </c>
      <c r="Q87" s="4">
        <f t="shared" si="88"/>
        <v>0.67381740196078432</v>
      </c>
      <c r="R87">
        <v>53941</v>
      </c>
      <c r="S87">
        <v>24817</v>
      </c>
      <c r="T87">
        <v>53941</v>
      </c>
      <c r="U87">
        <v>24818</v>
      </c>
      <c r="V87" s="4">
        <v>69.4602</v>
      </c>
      <c r="W87" s="4">
        <v>30.5395</v>
      </c>
      <c r="X87" s="4">
        <v>0</v>
      </c>
      <c r="Y87" s="4">
        <v>0</v>
      </c>
      <c r="Z87" s="4">
        <v>0</v>
      </c>
      <c r="AA87" s="4">
        <v>0</v>
      </c>
      <c r="AB87" s="4">
        <f t="shared" si="89"/>
        <v>99.999700000000004</v>
      </c>
      <c r="AC87" s="153">
        <v>101</v>
      </c>
      <c r="AD87" s="102">
        <v>3.6655700000000002</v>
      </c>
      <c r="AE87" s="102">
        <v>0.66666700000000001</v>
      </c>
      <c r="AF87" s="102">
        <v>4.41176E-2</v>
      </c>
      <c r="AG87" s="102">
        <v>0.43992199999999998</v>
      </c>
      <c r="AH87" s="102">
        <v>0.43992199999999998</v>
      </c>
      <c r="AI87" s="102">
        <v>1</v>
      </c>
      <c r="AJ87" s="102">
        <v>1.6115999999999999E-3</v>
      </c>
      <c r="AK87" s="102">
        <v>5.9907299999999997E-2</v>
      </c>
      <c r="AL87" s="102">
        <v>0</v>
      </c>
      <c r="AM87" s="102">
        <f t="shared" si="90"/>
        <v>0.17299824993380061</v>
      </c>
      <c r="AN87">
        <v>13720</v>
      </c>
      <c r="AO87">
        <v>21330</v>
      </c>
      <c r="AP87" s="4">
        <f t="shared" si="91"/>
        <v>5.9249999999999998</v>
      </c>
      <c r="AQ87" s="2">
        <v>0.71670138888888879</v>
      </c>
      <c r="AR87" s="4">
        <v>0.99999300000000002</v>
      </c>
      <c r="AS87">
        <v>660815</v>
      </c>
      <c r="AT87" s="4">
        <f t="shared" si="92"/>
        <v>183.55972222222223</v>
      </c>
      <c r="AU87">
        <v>201.76499999999999</v>
      </c>
      <c r="AV87" s="4">
        <f t="shared" si="93"/>
        <v>8.4068749999999994</v>
      </c>
      <c r="AW87">
        <v>48.404299999999999</v>
      </c>
      <c r="AX87" s="3">
        <v>248</v>
      </c>
      <c r="AY87">
        <f t="shared" si="94"/>
        <v>13472</v>
      </c>
      <c r="AZ87" s="4">
        <f t="shared" si="95"/>
        <v>22.552220211517998</v>
      </c>
      <c r="BA87" s="4">
        <f t="shared" si="96"/>
        <v>159.62951612903228</v>
      </c>
    </row>
    <row r="88" spans="2:53" x14ac:dyDescent="0.35">
      <c r="B88" s="3">
        <v>20070413152330</v>
      </c>
      <c r="C88" s="3">
        <v>20090730000254</v>
      </c>
      <c r="D88" s="3">
        <f t="shared" si="82"/>
        <v>840</v>
      </c>
      <c r="E88" s="3">
        <f t="shared" si="83"/>
        <v>20160</v>
      </c>
      <c r="F88">
        <v>44</v>
      </c>
      <c r="G88">
        <f t="shared" si="84"/>
        <v>1056</v>
      </c>
      <c r="H88" s="4">
        <v>166.60400000000001</v>
      </c>
      <c r="I88" s="4">
        <f t="shared" si="85"/>
        <v>0.82640873015873018</v>
      </c>
      <c r="J88" s="4">
        <f t="shared" si="86"/>
        <v>15.77689393939394</v>
      </c>
      <c r="K88">
        <v>3964</v>
      </c>
      <c r="L88">
        <v>2</v>
      </c>
      <c r="M88" s="4">
        <v>3.3883299999999998</v>
      </c>
      <c r="N88">
        <v>2</v>
      </c>
      <c r="O88" s="4">
        <v>2.0337700000000001</v>
      </c>
      <c r="P88" s="4">
        <f t="shared" si="87"/>
        <v>1.680719246031746E-2</v>
      </c>
      <c r="Q88" s="4">
        <f t="shared" si="88"/>
        <v>0.32086458333333334</v>
      </c>
      <c r="R88">
        <v>53889</v>
      </c>
      <c r="S88">
        <v>24833</v>
      </c>
      <c r="T88">
        <v>53889</v>
      </c>
      <c r="U88">
        <v>24834</v>
      </c>
      <c r="V88" s="4">
        <v>62.698900000000002</v>
      </c>
      <c r="W88" s="4">
        <v>37.301200000000001</v>
      </c>
      <c r="X88" s="4">
        <v>0</v>
      </c>
      <c r="Y88" s="4">
        <v>0</v>
      </c>
      <c r="Z88" s="4">
        <v>0</v>
      </c>
      <c r="AA88" s="4">
        <v>0</v>
      </c>
      <c r="AB88" s="4">
        <f t="shared" si="89"/>
        <v>100.0001</v>
      </c>
      <c r="AC88" s="153">
        <v>111</v>
      </c>
      <c r="AD88" s="102">
        <v>1.6941600000000001</v>
      </c>
      <c r="AE88" s="102">
        <v>1</v>
      </c>
      <c r="AF88" s="102">
        <v>4.5454500000000002E-2</v>
      </c>
      <c r="AG88" s="102">
        <v>0.43992199999999998</v>
      </c>
      <c r="AH88" s="102">
        <v>0.43992199999999998</v>
      </c>
      <c r="AI88" s="102">
        <v>1</v>
      </c>
      <c r="AJ88" s="102">
        <v>5.0454099999999995E-4</v>
      </c>
      <c r="AK88" s="102">
        <v>2.03377E-2</v>
      </c>
      <c r="AL88" s="102">
        <v>0</v>
      </c>
      <c r="AM88" s="102">
        <f t="shared" si="90"/>
        <v>3.6354133244047619E-2</v>
      </c>
      <c r="AN88">
        <v>13678</v>
      </c>
      <c r="AO88">
        <v>8679</v>
      </c>
      <c r="AP88" s="4">
        <f t="shared" si="91"/>
        <v>2.4108333333333332</v>
      </c>
      <c r="AQ88" s="2">
        <v>0.47241898148148148</v>
      </c>
      <c r="AR88" s="4">
        <v>2</v>
      </c>
      <c r="AS88">
        <v>599767</v>
      </c>
      <c r="AT88" s="4">
        <f t="shared" si="92"/>
        <v>166.60194444444446</v>
      </c>
      <c r="AU88">
        <v>310.86399999999998</v>
      </c>
      <c r="AV88" s="4">
        <f t="shared" si="93"/>
        <v>12.952666666666666</v>
      </c>
      <c r="AW88">
        <v>43.990499999999997</v>
      </c>
      <c r="AX88" s="3">
        <v>205</v>
      </c>
      <c r="AY88">
        <f t="shared" si="94"/>
        <v>13473</v>
      </c>
      <c r="AZ88" s="4">
        <f t="shared" si="95"/>
        <v>60.501781113409855</v>
      </c>
      <c r="BA88" s="4">
        <f t="shared" si="96"/>
        <v>59.502380487804871</v>
      </c>
    </row>
    <row r="89" spans="2:53" x14ac:dyDescent="0.35">
      <c r="B89" s="3">
        <v>20070804033032</v>
      </c>
      <c r="C89" s="3">
        <v>20090321032156</v>
      </c>
      <c r="D89" s="3">
        <f t="shared" si="82"/>
        <v>596</v>
      </c>
      <c r="E89" s="3">
        <f t="shared" si="83"/>
        <v>14304</v>
      </c>
      <c r="F89">
        <v>161</v>
      </c>
      <c r="G89">
        <f t="shared" si="84"/>
        <v>3864</v>
      </c>
      <c r="H89" s="4">
        <v>468.13600000000002</v>
      </c>
      <c r="I89" s="4">
        <f t="shared" si="85"/>
        <v>3.2727628635346755</v>
      </c>
      <c r="J89" s="4">
        <f t="shared" si="86"/>
        <v>12.115320910973086</v>
      </c>
      <c r="K89">
        <v>41755</v>
      </c>
      <c r="L89">
        <v>1</v>
      </c>
      <c r="M89" s="4">
        <v>1.25667</v>
      </c>
      <c r="N89">
        <v>1</v>
      </c>
      <c r="O89" s="4">
        <v>0.26844099999999999</v>
      </c>
      <c r="P89" s="4">
        <f t="shared" si="87"/>
        <v>8.7854446308724826E-3</v>
      </c>
      <c r="Q89" s="4">
        <f t="shared" si="88"/>
        <v>3.252251552795031E-2</v>
      </c>
      <c r="R89">
        <v>53961</v>
      </c>
      <c r="S89">
        <v>24833</v>
      </c>
      <c r="T89">
        <v>53961</v>
      </c>
      <c r="U89">
        <v>24833</v>
      </c>
      <c r="V89" s="4">
        <v>99.999799999999993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f t="shared" si="89"/>
        <v>99.999799999999993</v>
      </c>
      <c r="AC89" s="153">
        <v>10</v>
      </c>
      <c r="AD89" s="102">
        <v>1.25667</v>
      </c>
      <c r="AE89" s="102">
        <v>1</v>
      </c>
      <c r="AF89" s="102">
        <v>6.2111800000000002E-3</v>
      </c>
      <c r="AG89" s="102">
        <v>0.21996099999999999</v>
      </c>
      <c r="AH89" s="102">
        <v>0.21996099999999999</v>
      </c>
      <c r="AI89" s="102">
        <v>1</v>
      </c>
      <c r="AJ89" s="102">
        <v>2.3949200000000001E-5</v>
      </c>
      <c r="AK89" s="102">
        <v>2.6844099999999999E-3</v>
      </c>
      <c r="AL89" s="102">
        <v>0</v>
      </c>
      <c r="AM89" s="102">
        <f t="shared" si="90"/>
        <v>9.2961520033557048E-3</v>
      </c>
      <c r="AN89">
        <v>593469</v>
      </c>
      <c r="AO89">
        <v>21400</v>
      </c>
      <c r="AP89" s="4">
        <f t="shared" si="91"/>
        <v>5.9444444444444446</v>
      </c>
      <c r="AQ89" s="2">
        <v>0.58599537037037031</v>
      </c>
      <c r="AR89" s="4">
        <v>0.99999300000000002</v>
      </c>
      <c r="AS89" s="1">
        <v>1685270</v>
      </c>
      <c r="AT89" s="4">
        <f t="shared" si="92"/>
        <v>468.13055555555553</v>
      </c>
      <c r="AU89">
        <v>3686.14</v>
      </c>
      <c r="AV89" s="4">
        <f t="shared" si="93"/>
        <v>153.58916666666667</v>
      </c>
      <c r="AW89">
        <v>2.8404600000000002</v>
      </c>
      <c r="AX89" s="3">
        <v>2137</v>
      </c>
      <c r="AY89">
        <f t="shared" si="94"/>
        <v>591332</v>
      </c>
      <c r="AZ89" s="4">
        <f t="shared" si="95"/>
        <v>1700.5259932997526</v>
      </c>
      <c r="BA89" s="4">
        <f t="shared" si="96"/>
        <v>2.1169920449227888</v>
      </c>
    </row>
    <row r="90" spans="2:53" x14ac:dyDescent="0.35">
      <c r="B90" s="3">
        <v>20081104000933</v>
      </c>
      <c r="C90" s="3">
        <v>20081215091144</v>
      </c>
      <c r="D90" s="3">
        <f t="shared" si="82"/>
        <v>42</v>
      </c>
      <c r="E90" s="3">
        <f t="shared" si="83"/>
        <v>1008</v>
      </c>
      <c r="F90">
        <v>50</v>
      </c>
      <c r="G90">
        <f t="shared" si="84"/>
        <v>1200</v>
      </c>
      <c r="H90" s="4">
        <v>126.423</v>
      </c>
      <c r="I90" s="4">
        <f t="shared" si="85"/>
        <v>12.541964285714286</v>
      </c>
      <c r="J90" s="4">
        <f t="shared" si="86"/>
        <v>10.53525</v>
      </c>
      <c r="K90">
        <v>1983</v>
      </c>
      <c r="L90">
        <v>1</v>
      </c>
      <c r="M90" s="4">
        <v>9.1858299999999993</v>
      </c>
      <c r="N90">
        <v>4</v>
      </c>
      <c r="O90" s="4">
        <v>7.2659599999999998</v>
      </c>
      <c r="P90" s="4">
        <f t="shared" si="87"/>
        <v>0.91129265873015863</v>
      </c>
      <c r="Q90" s="4">
        <f t="shared" si="88"/>
        <v>0.76548583333333331</v>
      </c>
      <c r="R90">
        <v>53955</v>
      </c>
      <c r="S90">
        <v>24842</v>
      </c>
      <c r="T90">
        <v>53955</v>
      </c>
      <c r="U90">
        <v>24842</v>
      </c>
      <c r="V90" s="4">
        <v>100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f t="shared" si="89"/>
        <v>100</v>
      </c>
      <c r="AC90" s="153">
        <v>18</v>
      </c>
      <c r="AD90" s="102">
        <v>2.2964600000000002</v>
      </c>
      <c r="AE90" s="102">
        <v>0.25</v>
      </c>
      <c r="AF90" s="102">
        <v>0.08</v>
      </c>
      <c r="AG90" s="102">
        <v>0.21996099999999999</v>
      </c>
      <c r="AH90" s="102">
        <v>0.21996099999999999</v>
      </c>
      <c r="AI90" s="102">
        <v>1</v>
      </c>
      <c r="AJ90" s="102">
        <v>5.0428599999999995E-4</v>
      </c>
      <c r="AK90" s="102">
        <v>7.2659600000000005E-2</v>
      </c>
      <c r="AL90" s="102">
        <v>0</v>
      </c>
      <c r="AM90" s="102">
        <f t="shared" si="90"/>
        <v>0.12800203330357141</v>
      </c>
      <c r="AN90">
        <v>44644</v>
      </c>
      <c r="AO90">
        <v>11890</v>
      </c>
      <c r="AP90" s="4">
        <f t="shared" si="91"/>
        <v>3.3027777777777776</v>
      </c>
      <c r="AQ90" s="2">
        <v>0.45568287037037036</v>
      </c>
      <c r="AR90" s="4">
        <v>0.99999300000000002</v>
      </c>
      <c r="AS90">
        <v>455124</v>
      </c>
      <c r="AT90" s="4">
        <f t="shared" si="92"/>
        <v>126.42333333333333</v>
      </c>
      <c r="AU90">
        <v>892.88</v>
      </c>
      <c r="AV90" s="4">
        <f t="shared" si="93"/>
        <v>37.203333333333333</v>
      </c>
      <c r="AW90">
        <v>10.2059</v>
      </c>
      <c r="AX90" s="3">
        <v>945</v>
      </c>
      <c r="AY90">
        <f t="shared" si="94"/>
        <v>43699</v>
      </c>
      <c r="AZ90" s="4">
        <f t="shared" si="95"/>
        <v>102.87584246605914</v>
      </c>
      <c r="BA90" s="4">
        <f t="shared" si="96"/>
        <v>34.993638095238097</v>
      </c>
    </row>
    <row r="91" spans="2:53" x14ac:dyDescent="0.35">
      <c r="B91" s="3">
        <v>20070429083432</v>
      </c>
      <c r="C91" s="3">
        <v>20070503235021</v>
      </c>
      <c r="D91" s="3">
        <f t="shared" si="82"/>
        <v>5</v>
      </c>
      <c r="E91" s="3">
        <f t="shared" si="83"/>
        <v>120</v>
      </c>
      <c r="F91">
        <v>8</v>
      </c>
      <c r="G91">
        <f t="shared" si="84"/>
        <v>192</v>
      </c>
      <c r="H91" s="4">
        <v>27.3354</v>
      </c>
      <c r="I91" s="4">
        <f t="shared" si="85"/>
        <v>22.779499999999999</v>
      </c>
      <c r="J91" s="4">
        <f t="shared" si="86"/>
        <v>14.237187500000001</v>
      </c>
      <c r="K91">
        <v>350</v>
      </c>
      <c r="L91">
        <v>1</v>
      </c>
      <c r="M91" s="4">
        <v>1.1644399999999999</v>
      </c>
      <c r="N91">
        <v>1</v>
      </c>
      <c r="O91" s="4">
        <v>4.25983</v>
      </c>
      <c r="P91" s="4">
        <f t="shared" si="87"/>
        <v>0.9703666666666666</v>
      </c>
      <c r="Q91" s="4">
        <f t="shared" si="88"/>
        <v>0.60647916666666668</v>
      </c>
      <c r="R91">
        <v>54260</v>
      </c>
      <c r="S91">
        <v>27267</v>
      </c>
      <c r="T91">
        <v>54260</v>
      </c>
      <c r="U91">
        <v>27267</v>
      </c>
      <c r="V91" s="4">
        <v>100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f t="shared" si="89"/>
        <v>100</v>
      </c>
      <c r="AC91" s="153">
        <v>21</v>
      </c>
      <c r="AD91" s="102">
        <v>1.1644399999999999</v>
      </c>
      <c r="AE91" s="102">
        <v>1</v>
      </c>
      <c r="AF91" s="102">
        <v>0.125</v>
      </c>
      <c r="AG91" s="102">
        <v>0.21996099999999999</v>
      </c>
      <c r="AH91" s="102">
        <v>0.21996099999999999</v>
      </c>
      <c r="AI91" s="102">
        <v>1</v>
      </c>
      <c r="AJ91" s="102">
        <v>2.8571400000000002E-3</v>
      </c>
      <c r="AK91" s="102">
        <v>4.2598299999999999E-2</v>
      </c>
      <c r="AL91" s="102">
        <v>0</v>
      </c>
      <c r="AM91" s="102">
        <f t="shared" si="90"/>
        <v>1.5291012728999998</v>
      </c>
      <c r="AN91">
        <v>1474</v>
      </c>
      <c r="AO91">
        <v>14244</v>
      </c>
      <c r="AP91" s="4">
        <f t="shared" si="91"/>
        <v>3.9566666666666666</v>
      </c>
      <c r="AQ91" s="2">
        <v>0.52388888888888896</v>
      </c>
      <c r="AR91" s="4">
        <v>2</v>
      </c>
      <c r="AS91">
        <v>98407</v>
      </c>
      <c r="AT91" s="4">
        <f t="shared" si="92"/>
        <v>27.335277777777776</v>
      </c>
      <c r="AU91">
        <v>184.25</v>
      </c>
      <c r="AV91" s="4">
        <f t="shared" si="93"/>
        <v>7.677083333333333</v>
      </c>
      <c r="AW91">
        <v>67.126199999999997</v>
      </c>
      <c r="AX91" s="3">
        <v>79</v>
      </c>
      <c r="AY91">
        <f t="shared" si="94"/>
        <v>1395</v>
      </c>
      <c r="AZ91" s="4">
        <f t="shared" si="95"/>
        <v>67.843770396070212</v>
      </c>
      <c r="BA91" s="4">
        <f t="shared" si="96"/>
        <v>53.063088607594935</v>
      </c>
    </row>
    <row r="92" spans="2:53" x14ac:dyDescent="0.35">
      <c r="B92" s="3">
        <v>20090113100022</v>
      </c>
      <c r="C92" s="3">
        <v>20090124013404</v>
      </c>
      <c r="D92" s="3">
        <f t="shared" si="82"/>
        <v>12</v>
      </c>
      <c r="E92" s="3">
        <f t="shared" si="83"/>
        <v>288</v>
      </c>
      <c r="F92">
        <v>5</v>
      </c>
      <c r="G92">
        <f t="shared" si="84"/>
        <v>120</v>
      </c>
      <c r="H92" s="4">
        <v>18.6464</v>
      </c>
      <c r="I92" s="4">
        <f t="shared" si="85"/>
        <v>6.474444444444444</v>
      </c>
      <c r="J92" s="4">
        <f t="shared" si="86"/>
        <v>15.538666666666668</v>
      </c>
      <c r="K92">
        <v>131</v>
      </c>
      <c r="L92">
        <v>1</v>
      </c>
      <c r="M92" s="4">
        <v>1.6425000000000001</v>
      </c>
      <c r="N92">
        <v>1</v>
      </c>
      <c r="O92" s="4">
        <v>8.8086500000000001</v>
      </c>
      <c r="P92" s="4">
        <f t="shared" si="87"/>
        <v>0.5703125</v>
      </c>
      <c r="Q92" s="4">
        <f t="shared" si="88"/>
        <v>1.3687499999999999</v>
      </c>
      <c r="R92">
        <v>53939</v>
      </c>
      <c r="S92">
        <v>26329</v>
      </c>
      <c r="T92">
        <v>53939</v>
      </c>
      <c r="U92">
        <v>26329</v>
      </c>
      <c r="V92" s="4">
        <v>100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f t="shared" si="89"/>
        <v>100</v>
      </c>
      <c r="AC92" s="153">
        <v>27</v>
      </c>
      <c r="AD92" s="102">
        <v>1.6425000000000001</v>
      </c>
      <c r="AE92" s="102">
        <v>1</v>
      </c>
      <c r="AF92" s="102">
        <v>0.2</v>
      </c>
      <c r="AG92" s="102">
        <v>0.21996099999999999</v>
      </c>
      <c r="AH92" s="102">
        <v>0.21996099999999999</v>
      </c>
      <c r="AI92" s="102">
        <v>1</v>
      </c>
      <c r="AJ92" s="102">
        <v>7.63359E-3</v>
      </c>
      <c r="AK92" s="102">
        <v>8.8086499999999998E-2</v>
      </c>
      <c r="AL92" s="102">
        <v>0</v>
      </c>
      <c r="AM92" s="102">
        <f t="shared" si="90"/>
        <v>4.3309436477777775E-2</v>
      </c>
      <c r="AN92">
        <v>10040</v>
      </c>
      <c r="AO92">
        <v>6146</v>
      </c>
      <c r="AP92" s="4">
        <f t="shared" si="91"/>
        <v>1.7072222222222222</v>
      </c>
      <c r="AQ92" s="2">
        <v>0.28077546296296296</v>
      </c>
      <c r="AR92" s="4">
        <v>0.99999300000000002</v>
      </c>
      <c r="AS92">
        <v>67127</v>
      </c>
      <c r="AT92" s="4">
        <f t="shared" si="92"/>
        <v>18.64638888888889</v>
      </c>
      <c r="AU92">
        <v>2008</v>
      </c>
      <c r="AV92" s="4">
        <f t="shared" si="93"/>
        <v>83.666666666666671</v>
      </c>
      <c r="AW92">
        <v>6.6892899999999997</v>
      </c>
      <c r="AX92" s="3">
        <v>1321</v>
      </c>
      <c r="AY92">
        <f t="shared" si="94"/>
        <v>8719</v>
      </c>
      <c r="AZ92" s="4">
        <f t="shared" si="95"/>
        <v>804.2617960426179</v>
      </c>
      <c r="BA92" s="4">
        <f t="shared" si="96"/>
        <v>4.4761544284632855</v>
      </c>
    </row>
    <row r="93" spans="2:53" x14ac:dyDescent="0.35">
      <c r="B93" s="3">
        <v>20090123053652</v>
      </c>
      <c r="C93" s="3">
        <v>20090206025404</v>
      </c>
      <c r="D93" s="3">
        <f t="shared" si="82"/>
        <v>15</v>
      </c>
      <c r="E93" s="3">
        <f t="shared" si="83"/>
        <v>360</v>
      </c>
      <c r="F93">
        <v>6</v>
      </c>
      <c r="G93">
        <f t="shared" si="84"/>
        <v>144</v>
      </c>
      <c r="H93" s="4">
        <v>12.9558</v>
      </c>
      <c r="I93" s="4">
        <f t="shared" si="85"/>
        <v>3.5988333333333329</v>
      </c>
      <c r="J93" s="4">
        <f t="shared" si="86"/>
        <v>8.9970833333333324</v>
      </c>
      <c r="K93">
        <v>516</v>
      </c>
      <c r="L93">
        <v>1</v>
      </c>
      <c r="M93" s="4">
        <v>1.6580600000000001</v>
      </c>
      <c r="N93">
        <v>1</v>
      </c>
      <c r="O93" s="4">
        <v>12.797700000000001</v>
      </c>
      <c r="P93" s="4">
        <f t="shared" si="87"/>
        <v>0.46057222222222227</v>
      </c>
      <c r="Q93" s="4">
        <f t="shared" si="88"/>
        <v>1.1514305555555555</v>
      </c>
      <c r="R93">
        <v>54089</v>
      </c>
      <c r="S93">
        <v>24775</v>
      </c>
      <c r="T93">
        <v>54089</v>
      </c>
      <c r="U93">
        <v>24775</v>
      </c>
      <c r="V93" s="4">
        <v>100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f t="shared" si="89"/>
        <v>100</v>
      </c>
      <c r="AC93" s="153">
        <v>31</v>
      </c>
      <c r="AD93" s="102">
        <v>1.6580600000000001</v>
      </c>
      <c r="AE93" s="102">
        <v>1</v>
      </c>
      <c r="AF93" s="102">
        <v>0.16666700000000001</v>
      </c>
      <c r="AG93" s="102">
        <v>0.21996099999999999</v>
      </c>
      <c r="AH93" s="102">
        <v>0.21996099999999999</v>
      </c>
      <c r="AI93" s="102">
        <v>1</v>
      </c>
      <c r="AJ93" s="102">
        <v>1.93798E-3</v>
      </c>
      <c r="AK93" s="102">
        <v>0.12797700000000001</v>
      </c>
      <c r="AL93" s="102">
        <v>0</v>
      </c>
      <c r="AM93" s="102">
        <f t="shared" si="90"/>
        <v>1.0175377354999999E-2</v>
      </c>
      <c r="AN93">
        <v>16502</v>
      </c>
      <c r="AO93">
        <v>5981</v>
      </c>
      <c r="AP93" s="4">
        <f t="shared" si="91"/>
        <v>1.6613888888888888</v>
      </c>
      <c r="AQ93" s="2">
        <v>0.19011574074074075</v>
      </c>
      <c r="AR93" s="4">
        <v>0.99999300000000002</v>
      </c>
      <c r="AS93">
        <v>46641</v>
      </c>
      <c r="AT93" s="4">
        <f t="shared" si="92"/>
        <v>12.955833333333333</v>
      </c>
      <c r="AU93">
        <v>2750.33</v>
      </c>
      <c r="AV93" s="4">
        <f t="shared" si="93"/>
        <v>114.59708333333333</v>
      </c>
      <c r="AW93">
        <v>2.82741</v>
      </c>
      <c r="AX93" s="3">
        <v>1255</v>
      </c>
      <c r="AY93">
        <f t="shared" si="94"/>
        <v>15247</v>
      </c>
      <c r="AZ93" s="4">
        <f t="shared" si="95"/>
        <v>756.90867640495514</v>
      </c>
      <c r="BA93" s="4">
        <f t="shared" si="96"/>
        <v>4.7561880478087648</v>
      </c>
    </row>
    <row r="94" spans="2:53" x14ac:dyDescent="0.35">
      <c r="B94" s="3">
        <v>20091004015125</v>
      </c>
      <c r="C94" s="3">
        <v>20100602104629</v>
      </c>
      <c r="D94" s="3">
        <f t="shared" si="82"/>
        <v>242</v>
      </c>
      <c r="E94" s="3">
        <f t="shared" si="83"/>
        <v>5808</v>
      </c>
      <c r="F94">
        <v>31</v>
      </c>
      <c r="G94">
        <f t="shared" si="84"/>
        <v>744</v>
      </c>
      <c r="H94" s="4">
        <v>43.643500000000003</v>
      </c>
      <c r="I94" s="4">
        <f t="shared" si="85"/>
        <v>0.75143767217630852</v>
      </c>
      <c r="J94" s="4">
        <f t="shared" si="86"/>
        <v>5.8660618279569903</v>
      </c>
      <c r="K94">
        <v>1537</v>
      </c>
      <c r="L94">
        <v>1</v>
      </c>
      <c r="M94" s="4">
        <v>1.1913899999999999</v>
      </c>
      <c r="N94">
        <v>1</v>
      </c>
      <c r="O94" s="4">
        <v>2.7298200000000001</v>
      </c>
      <c r="P94" s="4">
        <f t="shared" si="87"/>
        <v>2.0512913223140493E-2</v>
      </c>
      <c r="Q94" s="4">
        <f t="shared" si="88"/>
        <v>0.16013306451612902</v>
      </c>
      <c r="R94">
        <v>53956</v>
      </c>
      <c r="S94">
        <v>24833</v>
      </c>
      <c r="T94">
        <v>53956</v>
      </c>
      <c r="U94">
        <v>24833</v>
      </c>
      <c r="V94" s="4">
        <v>99.999899999999997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f t="shared" si="89"/>
        <v>99.999899999999997</v>
      </c>
      <c r="AC94" s="153">
        <v>46</v>
      </c>
      <c r="AD94" s="102">
        <v>1.1913899999999999</v>
      </c>
      <c r="AE94" s="102">
        <v>1</v>
      </c>
      <c r="AF94" s="102">
        <v>3.2258099999999998E-2</v>
      </c>
      <c r="AG94" s="102">
        <v>0.21996099999999999</v>
      </c>
      <c r="AH94" s="102">
        <v>0.21996099999999999</v>
      </c>
      <c r="AI94" s="102">
        <v>1</v>
      </c>
      <c r="AJ94" s="102">
        <v>6.5061800000000005E-4</v>
      </c>
      <c r="AK94" s="102">
        <v>2.7298200000000002E-2</v>
      </c>
      <c r="AL94" s="102">
        <v>0</v>
      </c>
      <c r="AM94" s="102">
        <f t="shared" si="90"/>
        <v>5.4189927728994485E-3</v>
      </c>
      <c r="AN94">
        <v>21818</v>
      </c>
      <c r="AO94">
        <v>17988</v>
      </c>
      <c r="AP94" s="4">
        <f t="shared" si="91"/>
        <v>4.996666666666667</v>
      </c>
      <c r="AQ94" s="2">
        <v>0.56761574074074073</v>
      </c>
      <c r="AR94" s="4">
        <v>0.99999400000000005</v>
      </c>
      <c r="AS94">
        <v>157117</v>
      </c>
      <c r="AT94" s="4">
        <f t="shared" si="92"/>
        <v>43.643611111111113</v>
      </c>
      <c r="AU94">
        <v>703.80600000000004</v>
      </c>
      <c r="AV94" s="4">
        <f t="shared" si="93"/>
        <v>29.32525</v>
      </c>
      <c r="AW94">
        <v>7.2115</v>
      </c>
      <c r="AX94" s="3">
        <v>641</v>
      </c>
      <c r="AY94">
        <f t="shared" si="94"/>
        <v>21177</v>
      </c>
      <c r="AZ94" s="4">
        <f t="shared" si="95"/>
        <v>538.02701046676577</v>
      </c>
      <c r="BA94" s="4">
        <f t="shared" si="96"/>
        <v>6.6911138845553815</v>
      </c>
    </row>
    <row r="95" spans="2:53" x14ac:dyDescent="0.35">
      <c r="B95" s="3">
        <v>20090902130106</v>
      </c>
      <c r="C95" s="3">
        <v>20090904092333</v>
      </c>
      <c r="D95" s="3">
        <f t="shared" si="82"/>
        <v>3</v>
      </c>
      <c r="E95" s="3">
        <f t="shared" si="83"/>
        <v>72</v>
      </c>
      <c r="F95">
        <v>3</v>
      </c>
      <c r="G95">
        <f t="shared" si="84"/>
        <v>72</v>
      </c>
      <c r="H95" s="4">
        <v>19.920000000000002</v>
      </c>
      <c r="I95" s="4">
        <f t="shared" si="85"/>
        <v>27.666666666666668</v>
      </c>
      <c r="J95" s="4">
        <f t="shared" si="86"/>
        <v>27.666666666666668</v>
      </c>
      <c r="K95">
        <v>1303</v>
      </c>
      <c r="L95">
        <v>1</v>
      </c>
      <c r="M95" s="4">
        <v>1.2877799999999999</v>
      </c>
      <c r="N95">
        <v>1</v>
      </c>
      <c r="O95" s="4">
        <v>6.4647699999999997</v>
      </c>
      <c r="P95" s="4">
        <f t="shared" si="87"/>
        <v>1.7885833333333334</v>
      </c>
      <c r="Q95" s="4">
        <f t="shared" si="88"/>
        <v>1.7885833333333334</v>
      </c>
      <c r="R95">
        <v>54238</v>
      </c>
      <c r="S95">
        <v>24572</v>
      </c>
      <c r="T95">
        <v>54238</v>
      </c>
      <c r="U95">
        <v>24572</v>
      </c>
      <c r="V95" s="4">
        <v>99.999799999999993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f t="shared" si="89"/>
        <v>99.999799999999993</v>
      </c>
      <c r="AC95" s="153">
        <v>48</v>
      </c>
      <c r="AD95" s="102">
        <v>1.2877799999999999</v>
      </c>
      <c r="AE95" s="102">
        <v>1</v>
      </c>
      <c r="AF95" s="102">
        <v>0.33333299999999999</v>
      </c>
      <c r="AG95" s="102">
        <v>0.21996099999999999</v>
      </c>
      <c r="AH95" s="102">
        <v>0.21996099999999999</v>
      </c>
      <c r="AI95" s="102">
        <v>1</v>
      </c>
      <c r="AJ95" s="102">
        <v>7.6745999999999997E-4</v>
      </c>
      <c r="AK95" s="102">
        <v>6.4647700000000002E-2</v>
      </c>
      <c r="AL95" s="102">
        <v>0</v>
      </c>
      <c r="AM95" s="102">
        <f t="shared" si="90"/>
        <v>0.21867428999999999</v>
      </c>
      <c r="AN95">
        <v>9076</v>
      </c>
      <c r="AO95">
        <v>5425</v>
      </c>
      <c r="AP95" s="4">
        <f t="shared" si="91"/>
        <v>1.5069444444444444</v>
      </c>
      <c r="AQ95" s="2">
        <v>0.94160879629629635</v>
      </c>
      <c r="AR95" s="4">
        <v>0.99999300000000002</v>
      </c>
      <c r="AS95">
        <v>71712</v>
      </c>
      <c r="AT95" s="4">
        <f t="shared" si="92"/>
        <v>19.920000000000002</v>
      </c>
      <c r="AU95">
        <v>3025.33</v>
      </c>
      <c r="AV95" s="4">
        <f t="shared" si="93"/>
        <v>126.05541666666666</v>
      </c>
      <c r="AW95">
        <v>7.9038899999999996</v>
      </c>
      <c r="AX95" s="3">
        <v>900</v>
      </c>
      <c r="AY95">
        <f t="shared" si="94"/>
        <v>8176</v>
      </c>
      <c r="AZ95" s="4">
        <f t="shared" si="95"/>
        <v>698.87713739924527</v>
      </c>
      <c r="BA95" s="4">
        <f t="shared" si="96"/>
        <v>5.1511199999999997</v>
      </c>
    </row>
    <row r="96" spans="2:53" x14ac:dyDescent="0.35">
      <c r="B96" s="3">
        <v>20090620122232</v>
      </c>
      <c r="C96" s="3">
        <v>20090629062806</v>
      </c>
      <c r="D96" s="3">
        <f t="shared" si="82"/>
        <v>10</v>
      </c>
      <c r="E96" s="3">
        <f t="shared" si="83"/>
        <v>240</v>
      </c>
      <c r="F96">
        <v>3</v>
      </c>
      <c r="G96">
        <f t="shared" si="84"/>
        <v>72</v>
      </c>
      <c r="H96" s="4">
        <v>11.458299999999999</v>
      </c>
      <c r="I96" s="4">
        <f t="shared" si="85"/>
        <v>4.7742916666666666</v>
      </c>
      <c r="J96" s="4">
        <f t="shared" si="86"/>
        <v>15.914305555555556</v>
      </c>
      <c r="K96">
        <v>159</v>
      </c>
      <c r="L96">
        <v>1</v>
      </c>
      <c r="M96" s="4">
        <v>2.35528</v>
      </c>
      <c r="N96">
        <v>1</v>
      </c>
      <c r="O96" s="4">
        <v>20.555199999999999</v>
      </c>
      <c r="P96" s="4">
        <f t="shared" si="87"/>
        <v>0.98136666666666672</v>
      </c>
      <c r="Q96" s="4">
        <f t="shared" si="88"/>
        <v>3.2712222222222227</v>
      </c>
      <c r="R96">
        <v>53966</v>
      </c>
      <c r="S96">
        <v>24826</v>
      </c>
      <c r="T96">
        <v>53966</v>
      </c>
      <c r="U96">
        <v>24826</v>
      </c>
      <c r="V96" s="4">
        <v>99.999899999999997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f t="shared" si="89"/>
        <v>99.999899999999997</v>
      </c>
      <c r="AC96" s="153">
        <v>54</v>
      </c>
      <c r="AD96" s="102">
        <v>2.35528</v>
      </c>
      <c r="AE96" s="102">
        <v>1</v>
      </c>
      <c r="AF96" s="102">
        <v>0.33333299999999999</v>
      </c>
      <c r="AG96" s="102">
        <v>0.21996099999999999</v>
      </c>
      <c r="AH96" s="102">
        <v>0.21996099999999999</v>
      </c>
      <c r="AI96" s="102">
        <v>1</v>
      </c>
      <c r="AJ96" s="102">
        <v>6.2893100000000002E-3</v>
      </c>
      <c r="AK96" s="102">
        <v>0.20555200000000001</v>
      </c>
      <c r="AL96" s="102">
        <v>0</v>
      </c>
      <c r="AM96" s="102">
        <f t="shared" si="90"/>
        <v>4.122662919958333E-2</v>
      </c>
      <c r="AN96">
        <v>4780</v>
      </c>
      <c r="AO96">
        <v>3314</v>
      </c>
      <c r="AP96" s="4">
        <f t="shared" si="91"/>
        <v>0.92055555555555557</v>
      </c>
      <c r="AQ96" s="2">
        <v>0.56317129629629636</v>
      </c>
      <c r="AR96" s="4">
        <v>0.99999300000000002</v>
      </c>
      <c r="AS96">
        <v>41250</v>
      </c>
      <c r="AT96" s="4">
        <f t="shared" si="92"/>
        <v>11.458333333333334</v>
      </c>
      <c r="AU96">
        <v>1593.33</v>
      </c>
      <c r="AV96" s="4">
        <f t="shared" si="93"/>
        <v>66.388750000000002</v>
      </c>
      <c r="AW96">
        <v>8.6351300000000002</v>
      </c>
      <c r="AX96" s="3">
        <v>713</v>
      </c>
      <c r="AY96">
        <f t="shared" si="94"/>
        <v>4067</v>
      </c>
      <c r="AZ96" s="4">
        <f t="shared" si="95"/>
        <v>302.7240922523012</v>
      </c>
      <c r="BA96" s="4">
        <f t="shared" si="96"/>
        <v>11.89201683029453</v>
      </c>
    </row>
    <row r="97" spans="2:53" x14ac:dyDescent="0.35">
      <c r="B97" s="3">
        <v>20070731114549</v>
      </c>
      <c r="C97" s="3">
        <v>20070809232413</v>
      </c>
      <c r="D97" s="3">
        <f t="shared" si="82"/>
        <v>10</v>
      </c>
      <c r="E97" s="3">
        <f t="shared" si="83"/>
        <v>240</v>
      </c>
      <c r="F97">
        <v>20</v>
      </c>
      <c r="G97">
        <f t="shared" si="84"/>
        <v>480</v>
      </c>
      <c r="H97" s="4">
        <v>34.181199999999997</v>
      </c>
      <c r="I97" s="4">
        <f t="shared" si="85"/>
        <v>14.242166666666664</v>
      </c>
      <c r="J97" s="4">
        <f t="shared" si="86"/>
        <v>7.1210833333333321</v>
      </c>
      <c r="K97">
        <v>523</v>
      </c>
      <c r="L97">
        <v>1</v>
      </c>
      <c r="M97" s="4">
        <v>1.1683300000000001</v>
      </c>
      <c r="N97">
        <v>1</v>
      </c>
      <c r="O97" s="4">
        <v>3.41805</v>
      </c>
      <c r="P97" s="4">
        <f t="shared" si="87"/>
        <v>0.4868041666666667</v>
      </c>
      <c r="Q97" s="4">
        <f t="shared" si="88"/>
        <v>0.24340208333333335</v>
      </c>
      <c r="R97">
        <v>54522</v>
      </c>
      <c r="S97">
        <v>24852</v>
      </c>
      <c r="T97">
        <v>54522</v>
      </c>
      <c r="U97">
        <v>24852</v>
      </c>
      <c r="V97" s="4">
        <v>100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f t="shared" si="89"/>
        <v>100</v>
      </c>
      <c r="AC97" s="153">
        <v>61</v>
      </c>
      <c r="AD97" s="102">
        <v>1.1683300000000001</v>
      </c>
      <c r="AE97" s="102">
        <v>1</v>
      </c>
      <c r="AF97" s="102">
        <v>0.05</v>
      </c>
      <c r="AG97" s="102">
        <v>0.21996099999999999</v>
      </c>
      <c r="AH97" s="102">
        <v>0.21996099999999999</v>
      </c>
      <c r="AI97" s="102">
        <v>1</v>
      </c>
      <c r="AJ97" s="102">
        <v>1.91205E-3</v>
      </c>
      <c r="AK97" s="102">
        <v>3.4180500000000003E-2</v>
      </c>
      <c r="AL97" s="102">
        <v>0</v>
      </c>
      <c r="AM97" s="102">
        <f t="shared" si="90"/>
        <v>0.8536427130166665</v>
      </c>
      <c r="AN97">
        <v>2073</v>
      </c>
      <c r="AO97">
        <v>17478</v>
      </c>
      <c r="AP97" s="4">
        <f t="shared" si="91"/>
        <v>4.8550000000000004</v>
      </c>
      <c r="AQ97" s="2">
        <v>0.34542824074074074</v>
      </c>
      <c r="AR97" s="4">
        <v>2</v>
      </c>
      <c r="AS97">
        <v>123052</v>
      </c>
      <c r="AT97" s="4">
        <f t="shared" si="92"/>
        <v>34.181111111111115</v>
      </c>
      <c r="AU97">
        <v>103.65</v>
      </c>
      <c r="AV97" s="4">
        <f t="shared" si="93"/>
        <v>4.3187500000000005</v>
      </c>
      <c r="AW97">
        <v>59.9377</v>
      </c>
      <c r="AX97" s="3">
        <v>70</v>
      </c>
      <c r="AY97">
        <f t="shared" si="94"/>
        <v>2003</v>
      </c>
      <c r="AZ97" s="4">
        <f t="shared" si="95"/>
        <v>59.914578928898507</v>
      </c>
      <c r="BA97" s="4">
        <f t="shared" si="96"/>
        <v>60.085542857142862</v>
      </c>
    </row>
    <row r="98" spans="2:53" x14ac:dyDescent="0.35">
      <c r="B98" s="3">
        <v>20101126192056</v>
      </c>
      <c r="C98" s="3">
        <v>20110208164405</v>
      </c>
      <c r="D98" s="3">
        <f t="shared" ref="D98:D129" si="97">(DATE(LEFT(C98,4),MID(C98,5,2),MID(C98,7,2)))-(DATE(LEFT(B98,4),MID(B98,5,2),MID(B98,7,2)))+1</f>
        <v>75</v>
      </c>
      <c r="E98" s="3">
        <f t="shared" ref="E98:E129" si="98">D98*24</f>
        <v>1800</v>
      </c>
      <c r="F98">
        <v>15</v>
      </c>
      <c r="G98">
        <f t="shared" ref="G98:G129" si="99">F98*24</f>
        <v>360</v>
      </c>
      <c r="H98" s="4">
        <v>41.086799999999997</v>
      </c>
      <c r="I98" s="4">
        <f t="shared" ref="I98:I129" si="100">(H98/E98)*100</f>
        <v>2.2826</v>
      </c>
      <c r="J98" s="4">
        <f t="shared" ref="J98:J129" si="101">(H98/G98)*100</f>
        <v>11.413</v>
      </c>
      <c r="K98">
        <v>705</v>
      </c>
      <c r="L98">
        <v>1</v>
      </c>
      <c r="M98" s="4">
        <v>2.1347200000000002</v>
      </c>
      <c r="N98">
        <v>1</v>
      </c>
      <c r="O98" s="4">
        <v>5.1956300000000004</v>
      </c>
      <c r="P98" s="4">
        <f t="shared" ref="P98:P129" si="102">(M98/E98)*100</f>
        <v>0.11859555555555557</v>
      </c>
      <c r="Q98" s="4">
        <f t="shared" ref="Q98:Q129" si="103">(M98/G98)*100</f>
        <v>0.59297777777777783</v>
      </c>
      <c r="R98">
        <v>54113</v>
      </c>
      <c r="S98">
        <v>26647</v>
      </c>
      <c r="T98">
        <v>54113</v>
      </c>
      <c r="U98">
        <v>26647</v>
      </c>
      <c r="V98" s="4">
        <v>100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f t="shared" ref="AB98:AB129" si="104">SUM(V98:AA98)</f>
        <v>100</v>
      </c>
      <c r="AC98" s="153">
        <v>63</v>
      </c>
      <c r="AD98" s="102">
        <v>2.1347200000000002</v>
      </c>
      <c r="AE98" s="102">
        <v>1</v>
      </c>
      <c r="AF98" s="102">
        <v>6.6666699999999995E-2</v>
      </c>
      <c r="AG98" s="102">
        <v>0.21996099999999999</v>
      </c>
      <c r="AH98" s="102">
        <v>0.21996099999999999</v>
      </c>
      <c r="AI98" s="102">
        <v>1</v>
      </c>
      <c r="AJ98" s="102">
        <v>1.41844E-3</v>
      </c>
      <c r="AK98" s="102">
        <v>5.1956299999999997E-2</v>
      </c>
      <c r="AL98" s="102">
        <v>0</v>
      </c>
      <c r="AM98" s="102">
        <f t="shared" ref="AM98:AM129" si="105">(AW98/10)*(I98/100)</f>
        <v>2.7064331680000001E-2</v>
      </c>
      <c r="AN98">
        <v>12490</v>
      </c>
      <c r="AO98">
        <v>15281</v>
      </c>
      <c r="AP98" s="4">
        <f t="shared" ref="AP98:AP129" si="106">AO98/3600</f>
        <v>4.2447222222222223</v>
      </c>
      <c r="AQ98" s="2">
        <v>0.72248842592592588</v>
      </c>
      <c r="AR98" s="4">
        <v>0.99999400000000005</v>
      </c>
      <c r="AS98">
        <v>147913</v>
      </c>
      <c r="AT98" s="4">
        <f t="shared" ref="AT98:AT129" si="107">AS98/3600</f>
        <v>41.086944444444441</v>
      </c>
      <c r="AU98">
        <v>832.66700000000003</v>
      </c>
      <c r="AV98" s="4">
        <f t="shared" ref="AV98:AV129" si="108">AU98/24</f>
        <v>34.694458333333337</v>
      </c>
      <c r="AW98">
        <v>11.8568</v>
      </c>
      <c r="AX98" s="3">
        <v>1361</v>
      </c>
      <c r="AY98">
        <f t="shared" ref="AY98:AY129" si="109">AN98-AX98</f>
        <v>11129</v>
      </c>
      <c r="AZ98" s="4">
        <f t="shared" ref="AZ98:AZ129" si="110">IF(M98=0, 0, AX98/M98)</f>
        <v>637.55433967920851</v>
      </c>
      <c r="BA98" s="4">
        <f t="shared" ref="BA98:BA112" si="111">3600/AZ98</f>
        <v>5.6465775165319618</v>
      </c>
    </row>
    <row r="99" spans="2:53" x14ac:dyDescent="0.35">
      <c r="B99" s="3">
        <v>20111223131928</v>
      </c>
      <c r="C99" s="3">
        <v>20120513230847</v>
      </c>
      <c r="D99" s="3">
        <f t="shared" si="97"/>
        <v>143</v>
      </c>
      <c r="E99" s="3">
        <f t="shared" si="98"/>
        <v>3432</v>
      </c>
      <c r="F99">
        <v>73</v>
      </c>
      <c r="G99">
        <f t="shared" si="99"/>
        <v>1752</v>
      </c>
      <c r="H99" s="4">
        <v>142.75299999999999</v>
      </c>
      <c r="I99" s="4">
        <f t="shared" si="100"/>
        <v>4.1594696969696967</v>
      </c>
      <c r="J99" s="4">
        <f t="shared" si="101"/>
        <v>8.1480022831050221</v>
      </c>
      <c r="K99">
        <v>5322</v>
      </c>
      <c r="L99">
        <v>1</v>
      </c>
      <c r="M99" s="4">
        <v>1.2191700000000001</v>
      </c>
      <c r="N99">
        <v>1</v>
      </c>
      <c r="O99" s="4">
        <v>0.854043</v>
      </c>
      <c r="P99" s="4">
        <f t="shared" si="102"/>
        <v>3.5523601398601397E-2</v>
      </c>
      <c r="Q99" s="4">
        <f t="shared" si="103"/>
        <v>6.9587328767123299E-2</v>
      </c>
      <c r="R99">
        <v>53947</v>
      </c>
      <c r="S99">
        <v>24815</v>
      </c>
      <c r="T99">
        <v>53947</v>
      </c>
      <c r="U99">
        <v>24815</v>
      </c>
      <c r="V99" s="4">
        <v>99.999799999999993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f t="shared" si="104"/>
        <v>99.999799999999993</v>
      </c>
      <c r="AC99" s="153">
        <v>71</v>
      </c>
      <c r="AD99" s="102">
        <v>1.2191700000000001</v>
      </c>
      <c r="AE99" s="102">
        <v>1</v>
      </c>
      <c r="AF99" s="102">
        <v>1.36986E-2</v>
      </c>
      <c r="AG99" s="102">
        <v>0.21996099999999999</v>
      </c>
      <c r="AH99" s="102">
        <v>0.21996099999999999</v>
      </c>
      <c r="AI99" s="102">
        <v>1</v>
      </c>
      <c r="AJ99" s="102">
        <v>1.87899E-4</v>
      </c>
      <c r="AK99" s="102">
        <v>8.5404299999999999E-3</v>
      </c>
      <c r="AL99" s="102">
        <v>0</v>
      </c>
      <c r="AM99" s="102">
        <f t="shared" si="105"/>
        <v>2.1921694738636366E-2</v>
      </c>
      <c r="AN99">
        <v>97584</v>
      </c>
      <c r="AO99">
        <v>16635</v>
      </c>
      <c r="AP99" s="4">
        <f t="shared" si="106"/>
        <v>4.6208333333333336</v>
      </c>
      <c r="AQ99" s="2">
        <v>0.56589120370370372</v>
      </c>
      <c r="AR99" s="4">
        <v>0.99999300000000002</v>
      </c>
      <c r="AS99">
        <v>513913</v>
      </c>
      <c r="AT99" s="4">
        <f t="shared" si="107"/>
        <v>142.7536111111111</v>
      </c>
      <c r="AU99">
        <v>1336.77</v>
      </c>
      <c r="AV99" s="4">
        <f t="shared" si="108"/>
        <v>55.698749999999997</v>
      </c>
      <c r="AW99">
        <v>5.2703100000000003</v>
      </c>
      <c r="AX99" s="3">
        <v>754</v>
      </c>
      <c r="AY99">
        <f t="shared" si="109"/>
        <v>96830</v>
      </c>
      <c r="AZ99" s="4">
        <f t="shared" si="110"/>
        <v>618.45353806278035</v>
      </c>
      <c r="BA99" s="4">
        <f t="shared" si="111"/>
        <v>5.8209708222811676</v>
      </c>
    </row>
    <row r="100" spans="2:53" x14ac:dyDescent="0.35">
      <c r="B100" s="3">
        <v>20070416125805</v>
      </c>
      <c r="C100" s="3">
        <v>20070424010412</v>
      </c>
      <c r="D100" s="3">
        <f t="shared" si="97"/>
        <v>9</v>
      </c>
      <c r="E100" s="3">
        <f t="shared" si="98"/>
        <v>216</v>
      </c>
      <c r="F100">
        <v>11</v>
      </c>
      <c r="G100">
        <f t="shared" si="99"/>
        <v>264</v>
      </c>
      <c r="H100" s="4">
        <v>19.841000000000001</v>
      </c>
      <c r="I100" s="4">
        <f t="shared" si="100"/>
        <v>9.1856481481481485</v>
      </c>
      <c r="J100" s="4">
        <f t="shared" si="101"/>
        <v>7.5155303030303031</v>
      </c>
      <c r="K100">
        <v>324</v>
      </c>
      <c r="L100">
        <v>1</v>
      </c>
      <c r="M100" s="4">
        <v>1.0130600000000001</v>
      </c>
      <c r="N100">
        <v>1</v>
      </c>
      <c r="O100" s="4">
        <v>5.10588</v>
      </c>
      <c r="P100" s="4">
        <f t="shared" si="102"/>
        <v>0.46900925925925929</v>
      </c>
      <c r="Q100" s="4">
        <f t="shared" si="103"/>
        <v>0.38373484848484851</v>
      </c>
      <c r="R100">
        <v>53945</v>
      </c>
      <c r="S100">
        <v>24816</v>
      </c>
      <c r="T100">
        <v>53945</v>
      </c>
      <c r="U100">
        <v>24816</v>
      </c>
      <c r="V100" s="4">
        <v>99.999600000000001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f t="shared" si="104"/>
        <v>99.999600000000001</v>
      </c>
      <c r="AC100" s="153">
        <v>76</v>
      </c>
      <c r="AD100" s="102">
        <v>1.0130600000000001</v>
      </c>
      <c r="AE100" s="102">
        <v>1</v>
      </c>
      <c r="AF100" s="102">
        <v>9.0909100000000007E-2</v>
      </c>
      <c r="AG100" s="102">
        <v>0.21996099999999999</v>
      </c>
      <c r="AH100" s="102">
        <v>0.21996099999999999</v>
      </c>
      <c r="AI100" s="102">
        <v>1</v>
      </c>
      <c r="AJ100" s="102">
        <v>3.0864199999999999E-3</v>
      </c>
      <c r="AK100" s="102">
        <v>5.1058800000000001E-2</v>
      </c>
      <c r="AL100" s="102">
        <v>0</v>
      </c>
      <c r="AM100" s="102">
        <f t="shared" si="105"/>
        <v>0.78482361490740737</v>
      </c>
      <c r="AN100">
        <v>847</v>
      </c>
      <c r="AO100">
        <v>11262</v>
      </c>
      <c r="AP100" s="4">
        <f t="shared" si="106"/>
        <v>3.1283333333333334</v>
      </c>
      <c r="AQ100" s="2">
        <v>0.2565162037037037</v>
      </c>
      <c r="AR100" s="4">
        <v>2</v>
      </c>
      <c r="AS100">
        <v>71428</v>
      </c>
      <c r="AT100" s="4">
        <f t="shared" si="107"/>
        <v>19.841111111111111</v>
      </c>
      <c r="AU100">
        <v>77</v>
      </c>
      <c r="AV100" s="4">
        <f t="shared" si="108"/>
        <v>3.2083333333333335</v>
      </c>
      <c r="AW100">
        <v>85.440200000000004</v>
      </c>
      <c r="AX100" s="3">
        <v>24</v>
      </c>
      <c r="AY100">
        <f t="shared" si="109"/>
        <v>823</v>
      </c>
      <c r="AZ100" s="4">
        <f t="shared" si="110"/>
        <v>23.69060075415079</v>
      </c>
      <c r="BA100" s="4">
        <f t="shared" si="111"/>
        <v>151.959</v>
      </c>
    </row>
    <row r="101" spans="2:53" x14ac:dyDescent="0.35">
      <c r="B101" s="3">
        <v>20090108214517</v>
      </c>
      <c r="C101" s="3">
        <v>20090928005548</v>
      </c>
      <c r="D101" s="3">
        <f t="shared" si="97"/>
        <v>264</v>
      </c>
      <c r="E101" s="3">
        <f t="shared" si="98"/>
        <v>6336</v>
      </c>
      <c r="F101">
        <v>36</v>
      </c>
      <c r="G101">
        <f t="shared" si="99"/>
        <v>864</v>
      </c>
      <c r="H101" s="4">
        <v>56.788800000000002</v>
      </c>
      <c r="I101" s="4">
        <f t="shared" si="100"/>
        <v>0.89628787878787886</v>
      </c>
      <c r="J101" s="4">
        <f t="shared" si="101"/>
        <v>6.5727777777777776</v>
      </c>
      <c r="K101">
        <v>776</v>
      </c>
      <c r="L101">
        <v>1</v>
      </c>
      <c r="M101" s="4">
        <v>1.33667</v>
      </c>
      <c r="N101">
        <v>1</v>
      </c>
      <c r="O101" s="4">
        <v>2.3537599999999999</v>
      </c>
      <c r="P101" s="4">
        <f t="shared" si="102"/>
        <v>2.109643308080808E-2</v>
      </c>
      <c r="Q101" s="4">
        <f t="shared" si="103"/>
        <v>0.15470717592592592</v>
      </c>
      <c r="R101">
        <v>53959</v>
      </c>
      <c r="S101">
        <v>24838</v>
      </c>
      <c r="T101">
        <v>53959</v>
      </c>
      <c r="U101">
        <v>24838</v>
      </c>
      <c r="V101" s="4">
        <v>99.999799999999993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f t="shared" si="104"/>
        <v>99.999799999999993</v>
      </c>
      <c r="AC101" s="153">
        <v>83</v>
      </c>
      <c r="AD101" s="102">
        <v>1.33667</v>
      </c>
      <c r="AE101" s="102">
        <v>1</v>
      </c>
      <c r="AF101" s="102">
        <v>2.7777799999999998E-2</v>
      </c>
      <c r="AG101" s="102">
        <v>0.21996099999999999</v>
      </c>
      <c r="AH101" s="102">
        <v>0.21996099999999999</v>
      </c>
      <c r="AI101" s="102">
        <v>1</v>
      </c>
      <c r="AJ101" s="102">
        <v>1.2886600000000001E-3</v>
      </c>
      <c r="AK101" s="102">
        <v>2.3537599999999999E-2</v>
      </c>
      <c r="AL101" s="102">
        <v>0</v>
      </c>
      <c r="AM101" s="102">
        <f t="shared" si="105"/>
        <v>6.3646119303030308E-3</v>
      </c>
      <c r="AN101">
        <v>28826</v>
      </c>
      <c r="AO101">
        <v>13509</v>
      </c>
      <c r="AP101" s="4">
        <f t="shared" si="106"/>
        <v>3.7524999999999999</v>
      </c>
      <c r="AQ101" s="2">
        <v>0.74688657407407411</v>
      </c>
      <c r="AR101" s="4">
        <v>0.99999300000000002</v>
      </c>
      <c r="AS101">
        <v>204440</v>
      </c>
      <c r="AT101" s="4">
        <f t="shared" si="107"/>
        <v>56.788888888888891</v>
      </c>
      <c r="AU101">
        <v>800.72199999999998</v>
      </c>
      <c r="AV101" s="4">
        <f t="shared" si="108"/>
        <v>33.363416666666666</v>
      </c>
      <c r="AW101">
        <v>7.1010799999999996</v>
      </c>
      <c r="AX101" s="3">
        <v>815</v>
      </c>
      <c r="AY101">
        <f t="shared" si="109"/>
        <v>28011</v>
      </c>
      <c r="AZ101" s="4">
        <f t="shared" si="110"/>
        <v>609.72416527639575</v>
      </c>
      <c r="BA101" s="4">
        <f t="shared" si="111"/>
        <v>5.9043092024539883</v>
      </c>
    </row>
    <row r="102" spans="2:53" x14ac:dyDescent="0.35">
      <c r="B102" s="3">
        <v>20070809143044</v>
      </c>
      <c r="C102" s="3">
        <v>20080118230907</v>
      </c>
      <c r="D102" s="3">
        <f t="shared" si="97"/>
        <v>163</v>
      </c>
      <c r="E102" s="3">
        <f t="shared" si="98"/>
        <v>3912</v>
      </c>
      <c r="F102">
        <v>98</v>
      </c>
      <c r="G102">
        <f t="shared" si="99"/>
        <v>2352</v>
      </c>
      <c r="H102" s="4">
        <v>80.981399999999994</v>
      </c>
      <c r="I102" s="4">
        <f t="shared" si="100"/>
        <v>2.0700766871165643</v>
      </c>
      <c r="J102" s="4">
        <f t="shared" si="101"/>
        <v>3.4430867346938774</v>
      </c>
      <c r="K102">
        <v>1398</v>
      </c>
      <c r="L102">
        <v>1</v>
      </c>
      <c r="M102" s="4">
        <v>1.50972</v>
      </c>
      <c r="N102">
        <v>1</v>
      </c>
      <c r="O102" s="4">
        <v>1.8642799999999999</v>
      </c>
      <c r="P102" s="4">
        <f t="shared" si="102"/>
        <v>3.8592024539877298E-2</v>
      </c>
      <c r="Q102" s="4">
        <f t="shared" si="103"/>
        <v>6.4188775510204091E-2</v>
      </c>
      <c r="R102">
        <v>53942</v>
      </c>
      <c r="S102">
        <v>24791</v>
      </c>
      <c r="T102">
        <v>53942</v>
      </c>
      <c r="U102">
        <v>24791</v>
      </c>
      <c r="V102" s="4">
        <v>100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f t="shared" si="104"/>
        <v>100</v>
      </c>
      <c r="AC102" s="153">
        <v>91</v>
      </c>
      <c r="AD102" s="102">
        <v>1.50972</v>
      </c>
      <c r="AE102" s="102">
        <v>1</v>
      </c>
      <c r="AF102" s="102">
        <v>1.0204100000000001E-2</v>
      </c>
      <c r="AG102" s="102">
        <v>0.21996099999999999</v>
      </c>
      <c r="AH102" s="102">
        <v>0.21996099999999999</v>
      </c>
      <c r="AI102" s="102">
        <v>1</v>
      </c>
      <c r="AJ102" s="102">
        <v>7.15308E-4</v>
      </c>
      <c r="AK102" s="102">
        <v>1.8642800000000001E-2</v>
      </c>
      <c r="AL102" s="102">
        <v>0</v>
      </c>
      <c r="AM102" s="102">
        <f t="shared" si="105"/>
        <v>5.399919242944784E-2</v>
      </c>
      <c r="AN102">
        <v>11274</v>
      </c>
      <c r="AO102">
        <v>17917</v>
      </c>
      <c r="AP102" s="4">
        <f t="shared" si="106"/>
        <v>4.9769444444444444</v>
      </c>
      <c r="AQ102" s="2">
        <v>0.91343750000000001</v>
      </c>
      <c r="AR102" s="4">
        <v>0.99999300000000002</v>
      </c>
      <c r="AS102">
        <v>291533</v>
      </c>
      <c r="AT102" s="4">
        <f t="shared" si="107"/>
        <v>80.981388888888887</v>
      </c>
      <c r="AU102">
        <v>115.041</v>
      </c>
      <c r="AV102" s="4">
        <f t="shared" si="108"/>
        <v>4.7933750000000002</v>
      </c>
      <c r="AW102">
        <v>26.085599999999999</v>
      </c>
      <c r="AX102" s="3">
        <v>30</v>
      </c>
      <c r="AY102">
        <f t="shared" si="109"/>
        <v>11244</v>
      </c>
      <c r="AZ102" s="4">
        <f t="shared" si="110"/>
        <v>19.871234401080997</v>
      </c>
      <c r="BA102" s="4">
        <f t="shared" si="111"/>
        <v>181.16639999999998</v>
      </c>
    </row>
    <row r="103" spans="2:53" x14ac:dyDescent="0.35">
      <c r="B103" s="3">
        <v>20071130143734</v>
      </c>
      <c r="C103" s="3">
        <v>20080320095139</v>
      </c>
      <c r="D103" s="3">
        <f t="shared" si="97"/>
        <v>112</v>
      </c>
      <c r="E103" s="3">
        <f t="shared" si="98"/>
        <v>2688</v>
      </c>
      <c r="F103">
        <v>25</v>
      </c>
      <c r="G103">
        <f t="shared" si="99"/>
        <v>600</v>
      </c>
      <c r="H103" s="4">
        <v>61.192900000000002</v>
      </c>
      <c r="I103" s="4">
        <f t="shared" si="100"/>
        <v>2.2765215773809526</v>
      </c>
      <c r="J103" s="4">
        <f t="shared" si="101"/>
        <v>10.198816666666668</v>
      </c>
      <c r="K103">
        <v>588</v>
      </c>
      <c r="L103">
        <v>1</v>
      </c>
      <c r="M103" s="4">
        <v>1.0005599999999999</v>
      </c>
      <c r="N103">
        <v>1</v>
      </c>
      <c r="O103" s="4">
        <v>1.6350899999999999</v>
      </c>
      <c r="P103" s="4">
        <f t="shared" si="102"/>
        <v>3.7223214285714276E-2</v>
      </c>
      <c r="Q103" s="4">
        <f t="shared" si="103"/>
        <v>0.16675999999999996</v>
      </c>
      <c r="R103">
        <v>53960</v>
      </c>
      <c r="S103">
        <v>24827</v>
      </c>
      <c r="T103">
        <v>53960</v>
      </c>
      <c r="U103">
        <v>24827</v>
      </c>
      <c r="V103" s="4">
        <v>99.999600000000001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f t="shared" si="104"/>
        <v>99.999600000000001</v>
      </c>
      <c r="AC103" s="153">
        <v>110</v>
      </c>
      <c r="AD103" s="102">
        <v>1.0005599999999999</v>
      </c>
      <c r="AE103" s="102">
        <v>1</v>
      </c>
      <c r="AF103" s="102">
        <v>0.04</v>
      </c>
      <c r="AG103" s="102">
        <v>0.21996099999999999</v>
      </c>
      <c r="AH103" s="102">
        <v>0.21996099999999999</v>
      </c>
      <c r="AI103" s="102">
        <v>1</v>
      </c>
      <c r="AJ103" s="102">
        <v>1.70068E-3</v>
      </c>
      <c r="AK103" s="102">
        <v>1.6350900000000002E-2</v>
      </c>
      <c r="AL103" s="102">
        <v>0</v>
      </c>
      <c r="AM103" s="102">
        <f t="shared" si="105"/>
        <v>9.1265522385044651E-2</v>
      </c>
      <c r="AN103">
        <v>5520</v>
      </c>
      <c r="AO103">
        <v>17512</v>
      </c>
      <c r="AP103" s="4">
        <f t="shared" si="106"/>
        <v>4.8644444444444446</v>
      </c>
      <c r="AQ103" s="2">
        <v>0.57076388888888896</v>
      </c>
      <c r="AR103" s="4">
        <v>0.99999300000000002</v>
      </c>
      <c r="AS103">
        <v>220294</v>
      </c>
      <c r="AT103" s="4">
        <f t="shared" si="107"/>
        <v>61.192777777777778</v>
      </c>
      <c r="AU103">
        <v>220.8</v>
      </c>
      <c r="AV103" s="4">
        <f t="shared" si="108"/>
        <v>9.2000000000000011</v>
      </c>
      <c r="AW103">
        <v>40.0899</v>
      </c>
      <c r="AX103" s="3">
        <v>42</v>
      </c>
      <c r="AY103">
        <f t="shared" si="109"/>
        <v>5478</v>
      </c>
      <c r="AZ103" s="4">
        <f t="shared" si="110"/>
        <v>41.976493163828259</v>
      </c>
      <c r="BA103" s="4">
        <f t="shared" si="111"/>
        <v>85.76228571428571</v>
      </c>
    </row>
    <row r="104" spans="2:53" x14ac:dyDescent="0.35">
      <c r="B104" s="3">
        <v>20100510103524</v>
      </c>
      <c r="C104" s="3">
        <v>20100603103021</v>
      </c>
      <c r="D104" s="3">
        <f t="shared" si="97"/>
        <v>25</v>
      </c>
      <c r="E104" s="3">
        <f t="shared" si="98"/>
        <v>600</v>
      </c>
      <c r="F104">
        <v>32</v>
      </c>
      <c r="G104">
        <f t="shared" si="99"/>
        <v>768</v>
      </c>
      <c r="H104" s="4">
        <v>37.923299999999998</v>
      </c>
      <c r="I104" s="4">
        <f t="shared" si="100"/>
        <v>6.3205499999999999</v>
      </c>
      <c r="J104" s="4">
        <f t="shared" si="101"/>
        <v>4.9379296874999996</v>
      </c>
      <c r="K104">
        <v>1298</v>
      </c>
      <c r="L104">
        <v>1</v>
      </c>
      <c r="M104" s="4">
        <v>5.6291700000000002</v>
      </c>
      <c r="N104">
        <v>1</v>
      </c>
      <c r="O104" s="4">
        <v>14.8436</v>
      </c>
      <c r="P104" s="4">
        <f t="shared" si="102"/>
        <v>0.938195</v>
      </c>
      <c r="Q104" s="4">
        <f t="shared" si="103"/>
        <v>0.73296484375000004</v>
      </c>
      <c r="R104">
        <v>53958</v>
      </c>
      <c r="S104">
        <v>24798</v>
      </c>
      <c r="T104">
        <v>53958</v>
      </c>
      <c r="U104">
        <v>24798</v>
      </c>
      <c r="V104" s="4">
        <v>99.999899999999997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f t="shared" si="104"/>
        <v>99.999899999999997</v>
      </c>
      <c r="AC104" s="153">
        <v>113</v>
      </c>
      <c r="AD104" s="102">
        <v>5.6291700000000002</v>
      </c>
      <c r="AE104" s="102">
        <v>1</v>
      </c>
      <c r="AF104" s="102">
        <v>3.125E-2</v>
      </c>
      <c r="AG104" s="102">
        <v>0.21996099999999999</v>
      </c>
      <c r="AH104" s="102">
        <v>0.21996099999999999</v>
      </c>
      <c r="AI104" s="102">
        <v>1</v>
      </c>
      <c r="AJ104" s="102">
        <v>7.70416E-4</v>
      </c>
      <c r="AK104" s="102">
        <v>0.14843600000000001</v>
      </c>
      <c r="AL104" s="102">
        <v>0</v>
      </c>
      <c r="AM104" s="102">
        <f t="shared" si="105"/>
        <v>3.76305953295E-2</v>
      </c>
      <c r="AN104">
        <v>22963</v>
      </c>
      <c r="AO104">
        <v>20195</v>
      </c>
      <c r="AP104" s="4">
        <f t="shared" si="106"/>
        <v>5.6097222222222225</v>
      </c>
      <c r="AQ104" s="2">
        <v>0.80646990740740743</v>
      </c>
      <c r="AR104" s="4">
        <v>2</v>
      </c>
      <c r="AS104">
        <v>136524</v>
      </c>
      <c r="AT104" s="4">
        <f t="shared" si="107"/>
        <v>37.923333333333332</v>
      </c>
      <c r="AU104">
        <v>717.59400000000005</v>
      </c>
      <c r="AV104" s="4">
        <f t="shared" si="108"/>
        <v>29.899750000000001</v>
      </c>
      <c r="AW104">
        <v>5.9536899999999999</v>
      </c>
      <c r="AX104" s="3">
        <v>4120</v>
      </c>
      <c r="AY104">
        <f t="shared" si="109"/>
        <v>18843</v>
      </c>
      <c r="AZ104" s="4">
        <f t="shared" si="110"/>
        <v>731.90186119800967</v>
      </c>
      <c r="BA104" s="4">
        <f t="shared" si="111"/>
        <v>4.9186922330097085</v>
      </c>
    </row>
    <row r="105" spans="2:53" x14ac:dyDescent="0.35">
      <c r="B105" s="3">
        <v>20091004095125</v>
      </c>
      <c r="C105" s="3">
        <v>20091011115337</v>
      </c>
      <c r="D105" s="3">
        <f t="shared" si="97"/>
        <v>8</v>
      </c>
      <c r="E105" s="3">
        <f t="shared" si="98"/>
        <v>192</v>
      </c>
      <c r="F105">
        <v>5</v>
      </c>
      <c r="G105">
        <f t="shared" si="99"/>
        <v>120</v>
      </c>
      <c r="H105" s="4">
        <v>17.542200000000001</v>
      </c>
      <c r="I105" s="4">
        <f t="shared" si="100"/>
        <v>9.1365625000000001</v>
      </c>
      <c r="J105" s="4">
        <f t="shared" si="101"/>
        <v>14.618500000000001</v>
      </c>
      <c r="K105">
        <v>185</v>
      </c>
      <c r="L105">
        <v>1</v>
      </c>
      <c r="M105" s="4">
        <v>1.1913899999999999</v>
      </c>
      <c r="N105">
        <v>1</v>
      </c>
      <c r="O105" s="4">
        <v>6.79155</v>
      </c>
      <c r="P105" s="4">
        <f t="shared" si="102"/>
        <v>0.62051562500000002</v>
      </c>
      <c r="Q105" s="4">
        <f t="shared" si="103"/>
        <v>0.99282499999999996</v>
      </c>
      <c r="R105">
        <v>53956</v>
      </c>
      <c r="S105">
        <v>24833</v>
      </c>
      <c r="T105">
        <v>53956</v>
      </c>
      <c r="U105">
        <v>24833</v>
      </c>
      <c r="V105" s="4">
        <v>100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f t="shared" si="104"/>
        <v>100</v>
      </c>
      <c r="AC105" s="153">
        <v>121</v>
      </c>
      <c r="AD105" s="102">
        <v>1.1913899999999999</v>
      </c>
      <c r="AE105" s="102">
        <v>1</v>
      </c>
      <c r="AF105" s="102">
        <v>0.2</v>
      </c>
      <c r="AG105" s="102">
        <v>0.21996099999999999</v>
      </c>
      <c r="AH105" s="102">
        <v>0.21996099999999999</v>
      </c>
      <c r="AI105" s="102">
        <v>1</v>
      </c>
      <c r="AJ105" s="102">
        <v>5.4054100000000002E-3</v>
      </c>
      <c r="AK105" s="102">
        <v>6.7915500000000004E-2</v>
      </c>
      <c r="AL105" s="102">
        <v>0</v>
      </c>
      <c r="AM105" s="102">
        <f t="shared" si="105"/>
        <v>0.10760769215625</v>
      </c>
      <c r="AN105">
        <v>5367</v>
      </c>
      <c r="AO105">
        <v>17988</v>
      </c>
      <c r="AP105" s="4">
        <f t="shared" si="106"/>
        <v>4.996666666666667</v>
      </c>
      <c r="AQ105" s="2">
        <v>0.9009490740740741</v>
      </c>
      <c r="AR105" s="4">
        <v>0.99999400000000005</v>
      </c>
      <c r="AS105">
        <v>63152</v>
      </c>
      <c r="AT105" s="4">
        <f t="shared" si="107"/>
        <v>17.542222222222222</v>
      </c>
      <c r="AU105">
        <v>1073.4000000000001</v>
      </c>
      <c r="AV105" s="4">
        <f t="shared" si="108"/>
        <v>44.725000000000001</v>
      </c>
      <c r="AW105">
        <v>11.777699999999999</v>
      </c>
      <c r="AX105" s="3">
        <v>641</v>
      </c>
      <c r="AY105">
        <f t="shared" si="109"/>
        <v>4726</v>
      </c>
      <c r="AZ105" s="4">
        <f t="shared" si="110"/>
        <v>538.02701046676577</v>
      </c>
      <c r="BA105" s="4">
        <f t="shared" si="111"/>
        <v>6.6911138845553815</v>
      </c>
    </row>
    <row r="106" spans="2:53" x14ac:dyDescent="0.35">
      <c r="B106" s="3">
        <v>20080509081231</v>
      </c>
      <c r="C106" s="3">
        <v>20080602012441</v>
      </c>
      <c r="D106" s="3">
        <f t="shared" si="97"/>
        <v>25</v>
      </c>
      <c r="E106" s="3">
        <f t="shared" si="98"/>
        <v>600</v>
      </c>
      <c r="F106">
        <v>17</v>
      </c>
      <c r="G106">
        <f t="shared" si="99"/>
        <v>408</v>
      </c>
      <c r="H106" s="4">
        <v>47.976799999999997</v>
      </c>
      <c r="I106" s="4">
        <f t="shared" si="100"/>
        <v>7.9961333333333329</v>
      </c>
      <c r="J106" s="4">
        <f t="shared" si="101"/>
        <v>11.759019607843136</v>
      </c>
      <c r="K106">
        <v>213</v>
      </c>
      <c r="L106">
        <v>1</v>
      </c>
      <c r="M106" s="4">
        <v>1.1983299999999999</v>
      </c>
      <c r="N106">
        <v>1</v>
      </c>
      <c r="O106" s="4">
        <v>2.4977299999999998</v>
      </c>
      <c r="P106" s="4">
        <f t="shared" si="102"/>
        <v>0.19972166666666663</v>
      </c>
      <c r="Q106" s="4">
        <f t="shared" si="103"/>
        <v>0.29370833333333335</v>
      </c>
      <c r="R106">
        <v>53943</v>
      </c>
      <c r="S106">
        <v>24808</v>
      </c>
      <c r="T106">
        <v>53943</v>
      </c>
      <c r="U106">
        <v>24808</v>
      </c>
      <c r="V106" s="4">
        <v>100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f t="shared" si="104"/>
        <v>100</v>
      </c>
      <c r="AC106" s="153">
        <v>136</v>
      </c>
      <c r="AD106" s="102">
        <v>1.1983299999999999</v>
      </c>
      <c r="AE106" s="102">
        <v>1</v>
      </c>
      <c r="AF106" s="102">
        <v>5.8823500000000001E-2</v>
      </c>
      <c r="AG106" s="102">
        <v>0.21996099999999999</v>
      </c>
      <c r="AH106" s="102">
        <v>0.21996099999999999</v>
      </c>
      <c r="AI106" s="102">
        <v>1</v>
      </c>
      <c r="AJ106" s="102">
        <v>4.6948399999999996E-3</v>
      </c>
      <c r="AK106" s="102">
        <v>2.4977300000000001E-2</v>
      </c>
      <c r="AL106" s="102">
        <v>0</v>
      </c>
      <c r="AM106" s="102">
        <f t="shared" si="105"/>
        <v>1.0714258937333332</v>
      </c>
      <c r="AN106">
        <v>1306</v>
      </c>
      <c r="AO106">
        <v>21150</v>
      </c>
      <c r="AP106" s="4">
        <f t="shared" si="106"/>
        <v>5.875</v>
      </c>
      <c r="AQ106" s="2">
        <v>0.56706018518518519</v>
      </c>
      <c r="AR106" s="4">
        <v>2</v>
      </c>
      <c r="AS106">
        <v>172717</v>
      </c>
      <c r="AT106" s="4">
        <f t="shared" si="107"/>
        <v>47.976944444444442</v>
      </c>
      <c r="AU106">
        <v>76.823499999999996</v>
      </c>
      <c r="AV106" s="4">
        <f t="shared" si="108"/>
        <v>3.2009791666666665</v>
      </c>
      <c r="AW106">
        <v>133.99299999999999</v>
      </c>
      <c r="AX106" s="3">
        <v>35</v>
      </c>
      <c r="AY106">
        <f t="shared" si="109"/>
        <v>1271</v>
      </c>
      <c r="AZ106" s="4">
        <f t="shared" si="110"/>
        <v>29.207313511303234</v>
      </c>
      <c r="BA106" s="4">
        <f t="shared" si="111"/>
        <v>123.25679999999998</v>
      </c>
    </row>
    <row r="107" spans="2:53" x14ac:dyDescent="0.35">
      <c r="B107" s="3">
        <v>20090912125530</v>
      </c>
      <c r="C107" s="3">
        <v>20090912125530</v>
      </c>
      <c r="D107" s="3">
        <f t="shared" si="97"/>
        <v>1</v>
      </c>
      <c r="E107" s="3">
        <f t="shared" si="98"/>
        <v>24</v>
      </c>
      <c r="F107">
        <v>1</v>
      </c>
      <c r="G107">
        <f t="shared" si="99"/>
        <v>24</v>
      </c>
      <c r="H107" s="4">
        <v>7.5191699999999999</v>
      </c>
      <c r="I107" s="4">
        <f t="shared" si="100"/>
        <v>31.329875000000001</v>
      </c>
      <c r="J107" s="4">
        <f t="shared" si="101"/>
        <v>31.329875000000001</v>
      </c>
      <c r="K107">
        <v>45</v>
      </c>
      <c r="L107">
        <v>1</v>
      </c>
      <c r="M107" s="4">
        <v>1.99444</v>
      </c>
      <c r="N107">
        <v>1</v>
      </c>
      <c r="O107" s="4">
        <v>26.524799999999999</v>
      </c>
      <c r="P107" s="4">
        <f t="shared" si="102"/>
        <v>8.3101666666666674</v>
      </c>
      <c r="Q107" s="4">
        <f t="shared" si="103"/>
        <v>8.3101666666666674</v>
      </c>
      <c r="R107">
        <v>53974</v>
      </c>
      <c r="S107">
        <v>24814</v>
      </c>
      <c r="T107">
        <v>53974</v>
      </c>
      <c r="U107">
        <v>24814</v>
      </c>
      <c r="V107" s="4">
        <v>100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f t="shared" si="104"/>
        <v>100</v>
      </c>
      <c r="AC107" s="153">
        <v>143</v>
      </c>
      <c r="AD107" s="102">
        <v>1.99444</v>
      </c>
      <c r="AE107" s="102">
        <v>1</v>
      </c>
      <c r="AF107" s="102">
        <v>1</v>
      </c>
      <c r="AG107" s="102">
        <v>0.21996099999999999</v>
      </c>
      <c r="AH107" s="102">
        <v>0.21996099999999999</v>
      </c>
      <c r="AI107" s="102">
        <v>1</v>
      </c>
      <c r="AJ107" s="102">
        <v>2.2222200000000001E-2</v>
      </c>
      <c r="AK107" s="102">
        <v>0.26524799999999998</v>
      </c>
      <c r="AL107" s="102">
        <v>0</v>
      </c>
      <c r="AM107" s="102">
        <f t="shared" si="105"/>
        <v>0.28081750209375</v>
      </c>
      <c r="AN107">
        <v>3021</v>
      </c>
      <c r="AO107">
        <v>6302</v>
      </c>
      <c r="AP107" s="4">
        <f t="shared" si="106"/>
        <v>1.7505555555555556</v>
      </c>
      <c r="AQ107" s="2">
        <v>0.84420138888888896</v>
      </c>
      <c r="AR107" s="4">
        <v>2</v>
      </c>
      <c r="AS107">
        <v>27069</v>
      </c>
      <c r="AT107" s="4">
        <f t="shared" si="107"/>
        <v>7.519166666666667</v>
      </c>
      <c r="AU107">
        <v>3021</v>
      </c>
      <c r="AV107" s="4">
        <f t="shared" si="108"/>
        <v>125.875</v>
      </c>
      <c r="AW107">
        <v>8.9632500000000004</v>
      </c>
      <c r="AX107" s="3">
        <v>1288</v>
      </c>
      <c r="AY107">
        <f t="shared" si="109"/>
        <v>1733</v>
      </c>
      <c r="AZ107" s="4">
        <f t="shared" si="110"/>
        <v>645.79531096448125</v>
      </c>
      <c r="BA107" s="4">
        <f t="shared" si="111"/>
        <v>5.5745217391304349</v>
      </c>
    </row>
    <row r="108" spans="2:53" x14ac:dyDescent="0.35">
      <c r="B108" s="3">
        <v>20110224184514</v>
      </c>
      <c r="C108" s="3">
        <v>20110519084458</v>
      </c>
      <c r="D108" s="3">
        <f t="shared" si="97"/>
        <v>85</v>
      </c>
      <c r="E108" s="3">
        <f t="shared" si="98"/>
        <v>2040</v>
      </c>
      <c r="F108">
        <v>84</v>
      </c>
      <c r="G108">
        <f t="shared" si="99"/>
        <v>2016</v>
      </c>
      <c r="H108" s="4">
        <v>59.331400000000002</v>
      </c>
      <c r="I108" s="4">
        <f t="shared" si="100"/>
        <v>2.9084019607843139</v>
      </c>
      <c r="J108" s="4">
        <f t="shared" si="101"/>
        <v>2.943025793650794</v>
      </c>
      <c r="K108">
        <v>918</v>
      </c>
      <c r="L108">
        <v>1</v>
      </c>
      <c r="M108" s="4">
        <v>10.18</v>
      </c>
      <c r="N108">
        <v>5</v>
      </c>
      <c r="O108" s="4">
        <v>17.157900000000001</v>
      </c>
      <c r="P108" s="4">
        <f t="shared" si="102"/>
        <v>0.4990196078431372</v>
      </c>
      <c r="Q108" s="4">
        <f t="shared" si="103"/>
        <v>0.50496031746031744</v>
      </c>
      <c r="R108">
        <v>53949</v>
      </c>
      <c r="S108">
        <v>24813</v>
      </c>
      <c r="T108">
        <v>53949</v>
      </c>
      <c r="U108">
        <v>24813</v>
      </c>
      <c r="V108" s="4">
        <v>100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f t="shared" si="104"/>
        <v>100</v>
      </c>
      <c r="AC108" s="153">
        <v>147</v>
      </c>
      <c r="AD108" s="102">
        <v>2.036</v>
      </c>
      <c r="AE108" s="102">
        <v>0.2</v>
      </c>
      <c r="AF108" s="102">
        <v>5.9523800000000002E-2</v>
      </c>
      <c r="AG108" s="102">
        <v>0.21996099999999999</v>
      </c>
      <c r="AH108" s="102">
        <v>0.21996099999999999</v>
      </c>
      <c r="AI108" s="102">
        <v>1</v>
      </c>
      <c r="AJ108" s="102">
        <v>1.08932E-3</v>
      </c>
      <c r="AK108" s="102">
        <v>0.17157900000000001</v>
      </c>
      <c r="AL108" s="102">
        <v>0</v>
      </c>
      <c r="AM108" s="102">
        <f t="shared" si="105"/>
        <v>1.862590058519608E-2</v>
      </c>
      <c r="AN108">
        <v>33436</v>
      </c>
      <c r="AO108">
        <v>2330</v>
      </c>
      <c r="AP108" s="4">
        <f t="shared" si="106"/>
        <v>0.64722222222222225</v>
      </c>
      <c r="AQ108" s="2">
        <v>0.42976851851851849</v>
      </c>
      <c r="AR108" s="4">
        <v>0.99999300000000002</v>
      </c>
      <c r="AS108">
        <v>213592</v>
      </c>
      <c r="AT108" s="4">
        <f t="shared" si="107"/>
        <v>59.331111111111113</v>
      </c>
      <c r="AU108">
        <v>398.048</v>
      </c>
      <c r="AV108" s="4">
        <f t="shared" si="108"/>
        <v>16.585333333333335</v>
      </c>
      <c r="AW108">
        <v>6.4041699999999997</v>
      </c>
      <c r="AX108" s="3">
        <v>5950</v>
      </c>
      <c r="AY108">
        <f t="shared" si="109"/>
        <v>27486</v>
      </c>
      <c r="AZ108" s="4">
        <f t="shared" si="110"/>
        <v>584.47937131630647</v>
      </c>
      <c r="BA108" s="4">
        <f t="shared" si="111"/>
        <v>6.1593277310924375</v>
      </c>
    </row>
    <row r="109" spans="2:53" x14ac:dyDescent="0.35">
      <c r="B109" s="3">
        <v>20090116082005</v>
      </c>
      <c r="C109" s="3">
        <v>20090304094335</v>
      </c>
      <c r="D109" s="3">
        <f t="shared" si="97"/>
        <v>48</v>
      </c>
      <c r="E109" s="3">
        <f t="shared" si="98"/>
        <v>1152</v>
      </c>
      <c r="F109">
        <v>14</v>
      </c>
      <c r="G109">
        <f t="shared" si="99"/>
        <v>336</v>
      </c>
      <c r="H109" s="4">
        <v>44.857399999999998</v>
      </c>
      <c r="I109" s="4">
        <f t="shared" si="100"/>
        <v>3.8938715277777778</v>
      </c>
      <c r="J109" s="4">
        <f t="shared" si="101"/>
        <v>13.350416666666668</v>
      </c>
      <c r="K109">
        <v>168</v>
      </c>
      <c r="L109">
        <v>1</v>
      </c>
      <c r="M109" s="4">
        <v>1.2111099999999999</v>
      </c>
      <c r="N109">
        <v>1</v>
      </c>
      <c r="O109" s="4">
        <v>2.69991</v>
      </c>
      <c r="P109" s="4">
        <f t="shared" si="102"/>
        <v>0.10513107638888887</v>
      </c>
      <c r="Q109" s="4">
        <f t="shared" si="103"/>
        <v>0.36044940476190473</v>
      </c>
      <c r="R109">
        <v>53945</v>
      </c>
      <c r="S109">
        <v>24815</v>
      </c>
      <c r="T109">
        <v>53945</v>
      </c>
      <c r="U109">
        <v>24815</v>
      </c>
      <c r="V109" s="4">
        <v>100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f t="shared" si="104"/>
        <v>100</v>
      </c>
      <c r="AC109" s="153">
        <v>158</v>
      </c>
      <c r="AD109" s="102">
        <v>1.2111099999999999</v>
      </c>
      <c r="AE109" s="102">
        <v>1</v>
      </c>
      <c r="AF109" s="102">
        <v>7.1428599999999995E-2</v>
      </c>
      <c r="AG109" s="102">
        <v>0.21996099999999999</v>
      </c>
      <c r="AH109" s="102">
        <v>0.21996099999999999</v>
      </c>
      <c r="AI109" s="102">
        <v>1</v>
      </c>
      <c r="AJ109" s="102">
        <v>5.9523800000000002E-3</v>
      </c>
      <c r="AK109" s="102">
        <v>2.6999100000000002E-2</v>
      </c>
      <c r="AL109" s="102">
        <v>0</v>
      </c>
      <c r="AM109" s="102">
        <f t="shared" si="105"/>
        <v>0.10487169492187499</v>
      </c>
      <c r="AN109">
        <v>6010</v>
      </c>
      <c r="AO109">
        <v>17476</v>
      </c>
      <c r="AP109" s="4">
        <f t="shared" si="106"/>
        <v>4.8544444444444448</v>
      </c>
      <c r="AQ109" s="2">
        <v>0.42454861111111114</v>
      </c>
      <c r="AR109" s="4">
        <v>2</v>
      </c>
      <c r="AS109">
        <v>161487</v>
      </c>
      <c r="AT109" s="4">
        <f t="shared" si="107"/>
        <v>44.857500000000002</v>
      </c>
      <c r="AU109">
        <v>429.286</v>
      </c>
      <c r="AV109" s="4">
        <f t="shared" si="108"/>
        <v>17.886916666666668</v>
      </c>
      <c r="AW109">
        <v>26.932500000000001</v>
      </c>
      <c r="AX109" s="3">
        <v>627</v>
      </c>
      <c r="AY109">
        <f t="shared" si="109"/>
        <v>5383</v>
      </c>
      <c r="AZ109" s="4">
        <f t="shared" si="110"/>
        <v>517.70689697880459</v>
      </c>
      <c r="BA109" s="4">
        <f t="shared" si="111"/>
        <v>6.9537416267942582</v>
      </c>
    </row>
    <row r="110" spans="2:53" x14ac:dyDescent="0.35">
      <c r="B110" s="3">
        <v>20120329005830</v>
      </c>
      <c r="C110" s="3">
        <v>20120507093235</v>
      </c>
      <c r="D110" s="3">
        <f t="shared" si="97"/>
        <v>40</v>
      </c>
      <c r="E110" s="3">
        <f t="shared" si="98"/>
        <v>960</v>
      </c>
      <c r="F110">
        <v>13</v>
      </c>
      <c r="G110">
        <f t="shared" si="99"/>
        <v>312</v>
      </c>
      <c r="H110" s="4">
        <v>70.647199999999998</v>
      </c>
      <c r="I110" s="4">
        <f t="shared" si="100"/>
        <v>7.3590833333333325</v>
      </c>
      <c r="J110" s="4">
        <f t="shared" si="101"/>
        <v>22.643333333333331</v>
      </c>
      <c r="K110">
        <v>3163</v>
      </c>
      <c r="L110">
        <v>1</v>
      </c>
      <c r="M110" s="4">
        <v>16.899999999999999</v>
      </c>
      <c r="N110">
        <v>6</v>
      </c>
      <c r="O110" s="4">
        <v>23.921700000000001</v>
      </c>
      <c r="P110" s="4">
        <f t="shared" si="102"/>
        <v>1.7604166666666663</v>
      </c>
      <c r="Q110" s="4">
        <f t="shared" si="103"/>
        <v>5.4166666666666661</v>
      </c>
      <c r="R110">
        <v>53945</v>
      </c>
      <c r="S110">
        <v>24815</v>
      </c>
      <c r="T110">
        <v>53945</v>
      </c>
      <c r="U110">
        <v>24815</v>
      </c>
      <c r="V110" s="4">
        <v>100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f t="shared" si="104"/>
        <v>100</v>
      </c>
      <c r="AC110" s="153">
        <v>159</v>
      </c>
      <c r="AD110" s="102">
        <v>2.8166600000000002</v>
      </c>
      <c r="AE110" s="102">
        <v>0.16666700000000001</v>
      </c>
      <c r="AF110" s="102">
        <v>0.461538</v>
      </c>
      <c r="AG110" s="102">
        <v>0.21996099999999999</v>
      </c>
      <c r="AH110" s="102">
        <v>0.21996099999999999</v>
      </c>
      <c r="AI110" s="102">
        <v>1</v>
      </c>
      <c r="AJ110" s="102">
        <v>3.16156E-4</v>
      </c>
      <c r="AK110" s="102">
        <v>0.23921700000000001</v>
      </c>
      <c r="AL110" s="102">
        <v>0</v>
      </c>
      <c r="AM110" s="102">
        <f t="shared" si="105"/>
        <v>5.5577710694999997E-2</v>
      </c>
      <c r="AN110">
        <v>33689</v>
      </c>
      <c r="AO110">
        <v>21388</v>
      </c>
      <c r="AP110" s="4">
        <f t="shared" si="106"/>
        <v>5.9411111111111108</v>
      </c>
      <c r="AQ110" s="2">
        <v>0.92925925925925934</v>
      </c>
      <c r="AR110" s="4">
        <v>0.99999300000000002</v>
      </c>
      <c r="AS110">
        <v>254330</v>
      </c>
      <c r="AT110" s="4">
        <f t="shared" si="107"/>
        <v>70.647222222222226</v>
      </c>
      <c r="AU110">
        <v>2591.46</v>
      </c>
      <c r="AV110" s="4">
        <f t="shared" si="108"/>
        <v>107.97750000000001</v>
      </c>
      <c r="AW110">
        <v>7.5522600000000004</v>
      </c>
      <c r="AX110" s="3">
        <v>9072</v>
      </c>
      <c r="AY110">
        <f t="shared" si="109"/>
        <v>24617</v>
      </c>
      <c r="AZ110" s="4">
        <f t="shared" si="110"/>
        <v>536.80473372781069</v>
      </c>
      <c r="BA110" s="4">
        <f t="shared" si="111"/>
        <v>6.7063492063492056</v>
      </c>
    </row>
    <row r="111" spans="2:53" x14ac:dyDescent="0.35">
      <c r="B111" s="3">
        <v>20101226160034</v>
      </c>
      <c r="C111" s="3">
        <v>20101228070228</v>
      </c>
      <c r="D111" s="3">
        <f t="shared" si="97"/>
        <v>3</v>
      </c>
      <c r="E111" s="3">
        <f t="shared" si="98"/>
        <v>72</v>
      </c>
      <c r="F111">
        <v>3</v>
      </c>
      <c r="G111">
        <f t="shared" si="99"/>
        <v>72</v>
      </c>
      <c r="H111" s="4">
        <v>26.879200000000001</v>
      </c>
      <c r="I111" s="4">
        <f t="shared" si="100"/>
        <v>37.332222222222221</v>
      </c>
      <c r="J111" s="4">
        <f t="shared" si="101"/>
        <v>37.332222222222221</v>
      </c>
      <c r="K111">
        <v>470</v>
      </c>
      <c r="L111">
        <v>1</v>
      </c>
      <c r="M111" s="4">
        <v>1.0394399999999999</v>
      </c>
      <c r="N111">
        <v>1</v>
      </c>
      <c r="O111" s="4">
        <v>3.8671000000000002</v>
      </c>
      <c r="P111" s="4">
        <f t="shared" si="102"/>
        <v>1.4436666666666664</v>
      </c>
      <c r="Q111" s="4">
        <f t="shared" si="103"/>
        <v>1.4436666666666664</v>
      </c>
      <c r="R111">
        <v>51673</v>
      </c>
      <c r="S111">
        <v>30312</v>
      </c>
      <c r="T111">
        <v>51673</v>
      </c>
      <c r="U111">
        <v>30312</v>
      </c>
      <c r="V111" s="4">
        <v>100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f t="shared" si="104"/>
        <v>100</v>
      </c>
      <c r="AC111" s="153">
        <v>160</v>
      </c>
      <c r="AD111" s="102">
        <v>1.0394399999999999</v>
      </c>
      <c r="AE111" s="102">
        <v>1</v>
      </c>
      <c r="AF111" s="102">
        <v>0.33333299999999999</v>
      </c>
      <c r="AG111" s="102">
        <v>0.21996099999999999</v>
      </c>
      <c r="AH111" s="102">
        <v>0.21996099999999999</v>
      </c>
      <c r="AI111" s="102">
        <v>1</v>
      </c>
      <c r="AJ111" s="102">
        <v>2.12766E-3</v>
      </c>
      <c r="AK111" s="102">
        <v>3.8670999999999997E-2</v>
      </c>
      <c r="AL111" s="102">
        <v>0</v>
      </c>
      <c r="AM111" s="102">
        <f t="shared" si="105"/>
        <v>0.12794237874444445</v>
      </c>
      <c r="AN111">
        <v>28238</v>
      </c>
      <c r="AO111">
        <v>3612</v>
      </c>
      <c r="AP111" s="4">
        <f t="shared" si="106"/>
        <v>1.0033333333333334</v>
      </c>
      <c r="AQ111" s="2">
        <v>0.78741898148148148</v>
      </c>
      <c r="AR111" s="4">
        <v>0.99999300000000002</v>
      </c>
      <c r="AS111">
        <v>96765</v>
      </c>
      <c r="AT111" s="4">
        <f t="shared" si="107"/>
        <v>26.879166666666666</v>
      </c>
      <c r="AU111">
        <v>9412.67</v>
      </c>
      <c r="AV111" s="4">
        <f t="shared" si="108"/>
        <v>392.19458333333336</v>
      </c>
      <c r="AW111">
        <v>3.42713</v>
      </c>
      <c r="AX111" s="3">
        <v>765</v>
      </c>
      <c r="AY111">
        <f t="shared" si="109"/>
        <v>27473</v>
      </c>
      <c r="AZ111" s="4">
        <f t="shared" si="110"/>
        <v>735.97321634726393</v>
      </c>
      <c r="BA111" s="4">
        <f t="shared" si="111"/>
        <v>4.8914823529411766</v>
      </c>
    </row>
    <row r="112" spans="2:53" x14ac:dyDescent="0.35">
      <c r="B112" s="3">
        <v>20080509011520</v>
      </c>
      <c r="C112" s="3">
        <v>20080718125812</v>
      </c>
      <c r="D112" s="3">
        <f t="shared" si="97"/>
        <v>71</v>
      </c>
      <c r="E112" s="3">
        <f t="shared" si="98"/>
        <v>1704</v>
      </c>
      <c r="F112">
        <v>21</v>
      </c>
      <c r="G112">
        <f t="shared" si="99"/>
        <v>504</v>
      </c>
      <c r="H112" s="4">
        <v>40.694800000000001</v>
      </c>
      <c r="I112" s="4">
        <f t="shared" si="100"/>
        <v>2.3881924882629106</v>
      </c>
      <c r="J112" s="4">
        <f t="shared" si="101"/>
        <v>8.0743650793650801</v>
      </c>
      <c r="K112">
        <v>3706</v>
      </c>
      <c r="L112">
        <v>1</v>
      </c>
      <c r="M112" s="4">
        <v>1.0947199999999999</v>
      </c>
      <c r="N112">
        <v>1</v>
      </c>
      <c r="O112" s="4">
        <v>2.69007</v>
      </c>
      <c r="P112" s="4">
        <f t="shared" si="102"/>
        <v>6.4244131455399062E-2</v>
      </c>
      <c r="Q112" s="4">
        <f t="shared" si="103"/>
        <v>0.21720634920634921</v>
      </c>
      <c r="R112">
        <v>52648</v>
      </c>
      <c r="S112">
        <v>26099</v>
      </c>
      <c r="T112">
        <v>52648</v>
      </c>
      <c r="U112">
        <v>26099</v>
      </c>
      <c r="V112" s="4">
        <v>100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f t="shared" si="104"/>
        <v>100</v>
      </c>
      <c r="AC112" s="153">
        <v>172</v>
      </c>
      <c r="AD112" s="102">
        <v>1.0947199999999999</v>
      </c>
      <c r="AE112" s="102">
        <v>1</v>
      </c>
      <c r="AF112" s="102">
        <v>4.7619000000000002E-2</v>
      </c>
      <c r="AG112" s="102">
        <v>0.21996099999999999</v>
      </c>
      <c r="AH112" s="102">
        <v>0.21996099999999999</v>
      </c>
      <c r="AI112" s="102">
        <v>1</v>
      </c>
      <c r="AJ112" s="102">
        <v>2.6983299999999998E-4</v>
      </c>
      <c r="AK112" s="102">
        <v>2.69007E-2</v>
      </c>
      <c r="AL112" s="102">
        <v>0</v>
      </c>
      <c r="AM112" s="102">
        <f t="shared" si="105"/>
        <v>9.824856723239437E-3</v>
      </c>
      <c r="AN112">
        <v>35632</v>
      </c>
      <c r="AO112">
        <v>15156</v>
      </c>
      <c r="AP112" s="4">
        <f t="shared" si="106"/>
        <v>4.21</v>
      </c>
      <c r="AQ112" s="2">
        <v>0.44336805555555553</v>
      </c>
      <c r="AR112" s="4">
        <v>0.99999300000000002</v>
      </c>
      <c r="AS112">
        <v>146501</v>
      </c>
      <c r="AT112" s="4">
        <f t="shared" si="107"/>
        <v>40.694722222222225</v>
      </c>
      <c r="AU112">
        <v>1696.76</v>
      </c>
      <c r="AV112" s="4">
        <f t="shared" si="108"/>
        <v>70.698333333333338</v>
      </c>
      <c r="AW112">
        <v>4.1139299999999999</v>
      </c>
      <c r="AX112" s="3">
        <v>477</v>
      </c>
      <c r="AY112">
        <f t="shared" si="109"/>
        <v>35155</v>
      </c>
      <c r="AZ112" s="4">
        <f t="shared" si="110"/>
        <v>435.72785735165161</v>
      </c>
      <c r="BA112" s="4">
        <f t="shared" si="111"/>
        <v>8.2620377358490558</v>
      </c>
    </row>
    <row r="113" spans="2:53" x14ac:dyDescent="0.35">
      <c r="B113" s="3">
        <v>20081023065939</v>
      </c>
      <c r="C113" s="3">
        <v>20081211043153</v>
      </c>
      <c r="D113" s="3">
        <f t="shared" si="97"/>
        <v>50</v>
      </c>
      <c r="E113" s="3">
        <f t="shared" si="98"/>
        <v>1200</v>
      </c>
      <c r="F113">
        <v>28</v>
      </c>
      <c r="G113">
        <f t="shared" si="99"/>
        <v>672</v>
      </c>
      <c r="H113" s="4">
        <v>109.239</v>
      </c>
      <c r="I113" s="4">
        <f t="shared" si="100"/>
        <v>9.103250000000001</v>
      </c>
      <c r="J113" s="4">
        <f t="shared" si="101"/>
        <v>16.255803571428572</v>
      </c>
      <c r="K113">
        <v>2469</v>
      </c>
      <c r="L113">
        <v>0</v>
      </c>
      <c r="M113" s="4">
        <v>0</v>
      </c>
      <c r="N113">
        <v>0</v>
      </c>
      <c r="O113" s="4">
        <v>0</v>
      </c>
      <c r="P113" s="4">
        <f t="shared" si="102"/>
        <v>0</v>
      </c>
      <c r="Q113" s="4">
        <f t="shared" si="103"/>
        <v>0</v>
      </c>
      <c r="R113" t="s">
        <v>48</v>
      </c>
      <c r="S113" t="s">
        <v>48</v>
      </c>
      <c r="T113">
        <v>0</v>
      </c>
      <c r="U113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f t="shared" si="104"/>
        <v>0</v>
      </c>
      <c r="AC113" s="153">
        <v>6</v>
      </c>
      <c r="AD113" s="102">
        <v>0</v>
      </c>
      <c r="AE113" s="102">
        <v>0</v>
      </c>
      <c r="AF113" s="102">
        <v>0</v>
      </c>
      <c r="AG113" s="102">
        <v>0</v>
      </c>
      <c r="AH113" s="102">
        <v>0</v>
      </c>
      <c r="AI113" s="102">
        <v>0</v>
      </c>
      <c r="AJ113" s="102">
        <v>0</v>
      </c>
      <c r="AK113" s="102">
        <v>0</v>
      </c>
      <c r="AL113" s="102">
        <v>0</v>
      </c>
      <c r="AM113" s="102">
        <f t="shared" si="105"/>
        <v>0.11545196812500001</v>
      </c>
      <c r="AN113">
        <v>31036</v>
      </c>
      <c r="AO113">
        <v>20655</v>
      </c>
      <c r="AP113" s="4">
        <f t="shared" si="106"/>
        <v>5.7374999999999998</v>
      </c>
      <c r="AQ113" s="2">
        <v>0.56187500000000001</v>
      </c>
      <c r="AR113" s="4">
        <v>0.99999400000000005</v>
      </c>
      <c r="AS113">
        <v>393259</v>
      </c>
      <c r="AT113" s="4">
        <f t="shared" si="107"/>
        <v>109.23861111111111</v>
      </c>
      <c r="AU113">
        <v>1108.43</v>
      </c>
      <c r="AV113" s="4">
        <f t="shared" si="108"/>
        <v>46.184583333333336</v>
      </c>
      <c r="AW113">
        <v>12.682499999999999</v>
      </c>
      <c r="AX113" s="3">
        <v>0</v>
      </c>
      <c r="AY113">
        <f t="shared" si="109"/>
        <v>31036</v>
      </c>
      <c r="AZ113" s="4">
        <f t="shared" si="110"/>
        <v>0</v>
      </c>
      <c r="BA113" s="4"/>
    </row>
    <row r="114" spans="2:53" x14ac:dyDescent="0.35">
      <c r="B114" s="3">
        <v>20080926104408</v>
      </c>
      <c r="C114" s="3">
        <v>20081214104424</v>
      </c>
      <c r="D114" s="3">
        <f t="shared" si="97"/>
        <v>80</v>
      </c>
      <c r="E114" s="3">
        <f t="shared" si="98"/>
        <v>1920</v>
      </c>
      <c r="F114">
        <v>201</v>
      </c>
      <c r="G114">
        <f t="shared" si="99"/>
        <v>4824</v>
      </c>
      <c r="H114" s="4">
        <v>82.774799999999999</v>
      </c>
      <c r="I114" s="4">
        <f t="shared" si="100"/>
        <v>4.3111875</v>
      </c>
      <c r="J114" s="4">
        <f t="shared" si="101"/>
        <v>1.7158955223880599</v>
      </c>
      <c r="K114">
        <v>1930</v>
      </c>
      <c r="L114">
        <v>0</v>
      </c>
      <c r="M114" s="4">
        <v>0</v>
      </c>
      <c r="N114">
        <v>0</v>
      </c>
      <c r="O114" s="4">
        <v>0</v>
      </c>
      <c r="P114" s="4">
        <f t="shared" si="102"/>
        <v>0</v>
      </c>
      <c r="Q114" s="4">
        <f t="shared" si="103"/>
        <v>0</v>
      </c>
      <c r="R114" t="s">
        <v>48</v>
      </c>
      <c r="S114" t="s">
        <v>48</v>
      </c>
      <c r="T114">
        <v>0</v>
      </c>
      <c r="U11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f t="shared" si="104"/>
        <v>0</v>
      </c>
      <c r="AC114" s="153">
        <v>11</v>
      </c>
      <c r="AD114" s="102">
        <v>0</v>
      </c>
      <c r="AE114" s="102">
        <v>0</v>
      </c>
      <c r="AF114" s="102">
        <v>0</v>
      </c>
      <c r="AG114" s="102">
        <v>0</v>
      </c>
      <c r="AH114" s="102">
        <v>0</v>
      </c>
      <c r="AI114" s="102">
        <v>0</v>
      </c>
      <c r="AJ114" s="102">
        <v>0</v>
      </c>
      <c r="AK114" s="102">
        <v>0</v>
      </c>
      <c r="AL114" s="102">
        <v>0</v>
      </c>
      <c r="AM114" s="102">
        <f t="shared" si="105"/>
        <v>1.4254036119375001E-2</v>
      </c>
      <c r="AN114">
        <v>90329</v>
      </c>
      <c r="AO114">
        <v>4589</v>
      </c>
      <c r="AP114" s="4">
        <f t="shared" si="106"/>
        <v>1.2747222222222223</v>
      </c>
      <c r="AQ114" s="2">
        <v>0.35197916666666668</v>
      </c>
      <c r="AR114" s="4">
        <v>0.99999300000000002</v>
      </c>
      <c r="AS114">
        <v>297989</v>
      </c>
      <c r="AT114" s="4">
        <f t="shared" si="107"/>
        <v>82.774722222222223</v>
      </c>
      <c r="AU114">
        <v>449.39800000000002</v>
      </c>
      <c r="AV114" s="4">
        <f t="shared" si="108"/>
        <v>18.724916666666669</v>
      </c>
      <c r="AW114">
        <v>3.3062900000000002</v>
      </c>
      <c r="AX114" s="3">
        <v>0</v>
      </c>
      <c r="AY114">
        <f t="shared" si="109"/>
        <v>90329</v>
      </c>
      <c r="AZ114" s="4">
        <f t="shared" si="110"/>
        <v>0</v>
      </c>
      <c r="BA114" s="4"/>
    </row>
    <row r="115" spans="2:53" x14ac:dyDescent="0.35">
      <c r="B115" s="3">
        <v>20080927005735</v>
      </c>
      <c r="C115" s="3">
        <v>20081215013529</v>
      </c>
      <c r="D115" s="3">
        <f t="shared" si="97"/>
        <v>80</v>
      </c>
      <c r="E115" s="3">
        <f t="shared" si="98"/>
        <v>1920</v>
      </c>
      <c r="F115">
        <v>77</v>
      </c>
      <c r="G115">
        <f t="shared" si="99"/>
        <v>1848</v>
      </c>
      <c r="H115" s="4">
        <v>379.959</v>
      </c>
      <c r="I115" s="4">
        <f t="shared" si="100"/>
        <v>19.78953125</v>
      </c>
      <c r="J115" s="4">
        <f t="shared" si="101"/>
        <v>20.560551948051948</v>
      </c>
      <c r="K115">
        <v>7221</v>
      </c>
      <c r="L115">
        <v>0</v>
      </c>
      <c r="M115" s="4">
        <v>0</v>
      </c>
      <c r="N115">
        <v>0</v>
      </c>
      <c r="O115" s="4">
        <v>0</v>
      </c>
      <c r="P115" s="4">
        <f t="shared" si="102"/>
        <v>0</v>
      </c>
      <c r="Q115" s="4">
        <f t="shared" si="103"/>
        <v>0</v>
      </c>
      <c r="R115" t="s">
        <v>48</v>
      </c>
      <c r="S115" t="s">
        <v>48</v>
      </c>
      <c r="T115">
        <v>0</v>
      </c>
      <c r="U115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f t="shared" si="104"/>
        <v>0</v>
      </c>
      <c r="AC115" s="153">
        <v>12</v>
      </c>
      <c r="AD115" s="102">
        <v>0</v>
      </c>
      <c r="AE115" s="102">
        <v>0</v>
      </c>
      <c r="AF115" s="102">
        <v>0</v>
      </c>
      <c r="AG115" s="102">
        <v>0</v>
      </c>
      <c r="AH115" s="102">
        <v>0</v>
      </c>
      <c r="AI115" s="102">
        <v>0</v>
      </c>
      <c r="AJ115" s="102">
        <v>0</v>
      </c>
      <c r="AK115" s="102">
        <v>0</v>
      </c>
      <c r="AL115" s="102">
        <v>0</v>
      </c>
      <c r="AM115" s="102">
        <f t="shared" si="105"/>
        <v>0.21913937429687497</v>
      </c>
      <c r="AN115">
        <v>123602</v>
      </c>
      <c r="AO115">
        <v>28740</v>
      </c>
      <c r="AP115" s="4">
        <f t="shared" si="106"/>
        <v>7.9833333333333334</v>
      </c>
      <c r="AQ115" s="2">
        <v>0.8860069444444445</v>
      </c>
      <c r="AR115" s="4">
        <v>0.99999300000000002</v>
      </c>
      <c r="AS115" s="1">
        <v>1367860</v>
      </c>
      <c r="AT115" s="4">
        <f t="shared" si="107"/>
        <v>379.96111111111111</v>
      </c>
      <c r="AU115">
        <v>1605.22</v>
      </c>
      <c r="AV115" s="4">
        <f t="shared" si="108"/>
        <v>66.884166666666673</v>
      </c>
      <c r="AW115">
        <v>11.073499999999999</v>
      </c>
      <c r="AX115" s="3">
        <v>0</v>
      </c>
      <c r="AY115">
        <f t="shared" si="109"/>
        <v>123602</v>
      </c>
      <c r="AZ115" s="4">
        <f t="shared" si="110"/>
        <v>0</v>
      </c>
      <c r="BA115" s="4"/>
    </row>
    <row r="116" spans="2:53" x14ac:dyDescent="0.35">
      <c r="B116" s="3">
        <v>20081020090711</v>
      </c>
      <c r="C116" s="3">
        <v>20090304005034</v>
      </c>
      <c r="D116" s="3">
        <f t="shared" si="97"/>
        <v>136</v>
      </c>
      <c r="E116" s="3">
        <f t="shared" si="98"/>
        <v>3264</v>
      </c>
      <c r="F116">
        <v>67</v>
      </c>
      <c r="G116">
        <f t="shared" si="99"/>
        <v>1608</v>
      </c>
      <c r="H116" s="4">
        <v>152.941</v>
      </c>
      <c r="I116" s="4">
        <f t="shared" si="100"/>
        <v>4.6856924019607842</v>
      </c>
      <c r="J116" s="4">
        <f t="shared" si="101"/>
        <v>9.5112562189054728</v>
      </c>
      <c r="K116">
        <v>1871</v>
      </c>
      <c r="L116">
        <v>0</v>
      </c>
      <c r="M116" s="4">
        <v>0</v>
      </c>
      <c r="N116">
        <v>0</v>
      </c>
      <c r="O116" s="4">
        <v>0</v>
      </c>
      <c r="P116" s="4">
        <f t="shared" si="102"/>
        <v>0</v>
      </c>
      <c r="Q116" s="4">
        <f t="shared" si="103"/>
        <v>0</v>
      </c>
      <c r="R116" t="s">
        <v>48</v>
      </c>
      <c r="S116" t="s">
        <v>48</v>
      </c>
      <c r="T116">
        <v>0</v>
      </c>
      <c r="U116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f t="shared" si="104"/>
        <v>0</v>
      </c>
      <c r="AC116" s="153">
        <v>15</v>
      </c>
      <c r="AD116" s="102">
        <v>0</v>
      </c>
      <c r="AE116" s="102">
        <v>0</v>
      </c>
      <c r="AF116" s="102">
        <v>0</v>
      </c>
      <c r="AG116" s="102">
        <v>0</v>
      </c>
      <c r="AH116" s="102">
        <v>0</v>
      </c>
      <c r="AI116" s="102">
        <v>0</v>
      </c>
      <c r="AJ116" s="102">
        <v>0</v>
      </c>
      <c r="AK116" s="102">
        <v>0</v>
      </c>
      <c r="AL116" s="102">
        <v>0</v>
      </c>
      <c r="AM116" s="102">
        <f t="shared" si="105"/>
        <v>4.3231884949754905E-2</v>
      </c>
      <c r="AN116">
        <v>59742</v>
      </c>
      <c r="AO116">
        <v>20856</v>
      </c>
      <c r="AP116" s="4">
        <f t="shared" si="106"/>
        <v>5.793333333333333</v>
      </c>
      <c r="AQ116" s="2">
        <v>0.56952546296296302</v>
      </c>
      <c r="AR116" s="4">
        <v>0.99999300000000002</v>
      </c>
      <c r="AS116">
        <v>550583</v>
      </c>
      <c r="AT116" s="4">
        <f t="shared" si="107"/>
        <v>152.93972222222223</v>
      </c>
      <c r="AU116">
        <v>891.67200000000003</v>
      </c>
      <c r="AV116" s="4">
        <f t="shared" si="108"/>
        <v>37.152999999999999</v>
      </c>
      <c r="AW116">
        <v>9.2263599999999997</v>
      </c>
      <c r="AX116" s="3">
        <v>0</v>
      </c>
      <c r="AY116">
        <f t="shared" si="109"/>
        <v>59742</v>
      </c>
      <c r="AZ116" s="4">
        <f t="shared" si="110"/>
        <v>0</v>
      </c>
      <c r="BA116" s="4"/>
    </row>
    <row r="117" spans="2:53" x14ac:dyDescent="0.35">
      <c r="B117" s="3">
        <v>20081107085345</v>
      </c>
      <c r="C117" s="3">
        <v>20081214092748</v>
      </c>
      <c r="D117" s="3">
        <f t="shared" si="97"/>
        <v>38</v>
      </c>
      <c r="E117" s="3">
        <f t="shared" si="98"/>
        <v>912</v>
      </c>
      <c r="F117">
        <v>84</v>
      </c>
      <c r="G117">
        <f t="shared" si="99"/>
        <v>2016</v>
      </c>
      <c r="H117" s="4">
        <v>84.067800000000005</v>
      </c>
      <c r="I117" s="4">
        <f t="shared" si="100"/>
        <v>9.2179605263157889</v>
      </c>
      <c r="J117" s="4">
        <f t="shared" si="101"/>
        <v>4.1700297619047619</v>
      </c>
      <c r="K117">
        <v>1562</v>
      </c>
      <c r="L117">
        <v>0</v>
      </c>
      <c r="M117" s="4">
        <v>0</v>
      </c>
      <c r="N117">
        <v>0</v>
      </c>
      <c r="O117" s="4">
        <v>0</v>
      </c>
      <c r="P117" s="4">
        <f t="shared" si="102"/>
        <v>0</v>
      </c>
      <c r="Q117" s="4">
        <f t="shared" si="103"/>
        <v>0</v>
      </c>
      <c r="R117" t="s">
        <v>48</v>
      </c>
      <c r="S117" t="s">
        <v>48</v>
      </c>
      <c r="T117">
        <v>0</v>
      </c>
      <c r="U117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f t="shared" si="104"/>
        <v>0</v>
      </c>
      <c r="AC117" s="153">
        <v>19</v>
      </c>
      <c r="AD117" s="102">
        <v>0</v>
      </c>
      <c r="AE117" s="102">
        <v>0</v>
      </c>
      <c r="AF117" s="102">
        <v>0</v>
      </c>
      <c r="AG117" s="102">
        <v>0</v>
      </c>
      <c r="AH117" s="102">
        <v>0</v>
      </c>
      <c r="AI117" s="102">
        <v>0</v>
      </c>
      <c r="AJ117" s="102">
        <v>0</v>
      </c>
      <c r="AK117" s="102">
        <v>0</v>
      </c>
      <c r="AL117" s="102">
        <v>0</v>
      </c>
      <c r="AM117" s="102">
        <f t="shared" si="105"/>
        <v>6.6051296151315789E-2</v>
      </c>
      <c r="AN117">
        <v>42320</v>
      </c>
      <c r="AO117">
        <v>9203</v>
      </c>
      <c r="AP117" s="4">
        <f t="shared" si="106"/>
        <v>2.5563888888888888</v>
      </c>
      <c r="AQ117" s="2">
        <v>0.47859953703703706</v>
      </c>
      <c r="AR117" s="4">
        <v>0.99999300000000002</v>
      </c>
      <c r="AS117">
        <v>302642</v>
      </c>
      <c r="AT117" s="4">
        <f t="shared" si="107"/>
        <v>84.067222222222227</v>
      </c>
      <c r="AU117">
        <v>503.81</v>
      </c>
      <c r="AV117" s="4">
        <f t="shared" si="108"/>
        <v>20.992083333333333</v>
      </c>
      <c r="AW117">
        <v>7.1654999999999998</v>
      </c>
      <c r="AX117" s="3">
        <v>0</v>
      </c>
      <c r="AY117">
        <f t="shared" si="109"/>
        <v>42320</v>
      </c>
      <c r="AZ117" s="4">
        <f t="shared" si="110"/>
        <v>0</v>
      </c>
      <c r="BA117" s="4"/>
    </row>
    <row r="118" spans="2:53" x14ac:dyDescent="0.35">
      <c r="B118" s="3">
        <v>20090113054243</v>
      </c>
      <c r="C118" s="3">
        <v>20090321022628</v>
      </c>
      <c r="D118" s="3">
        <f t="shared" si="97"/>
        <v>68</v>
      </c>
      <c r="E118" s="3">
        <f t="shared" si="98"/>
        <v>1632</v>
      </c>
      <c r="F118">
        <v>45</v>
      </c>
      <c r="G118">
        <f t="shared" si="99"/>
        <v>1080</v>
      </c>
      <c r="H118" s="4">
        <v>62.867400000000004</v>
      </c>
      <c r="I118" s="4">
        <f t="shared" si="100"/>
        <v>3.8521691176470592</v>
      </c>
      <c r="J118" s="4">
        <f t="shared" si="101"/>
        <v>5.8210555555555556</v>
      </c>
      <c r="K118">
        <v>1964</v>
      </c>
      <c r="L118">
        <v>0</v>
      </c>
      <c r="M118" s="4">
        <v>0</v>
      </c>
      <c r="N118">
        <v>0</v>
      </c>
      <c r="O118" s="4">
        <v>0</v>
      </c>
      <c r="P118" s="4">
        <f t="shared" si="102"/>
        <v>0</v>
      </c>
      <c r="Q118" s="4">
        <f t="shared" si="103"/>
        <v>0</v>
      </c>
      <c r="R118" t="s">
        <v>48</v>
      </c>
      <c r="S118" t="s">
        <v>48</v>
      </c>
      <c r="T118">
        <v>0</v>
      </c>
      <c r="U118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f t="shared" si="104"/>
        <v>0</v>
      </c>
      <c r="AC118" s="153">
        <v>29</v>
      </c>
      <c r="AD118" s="102">
        <v>0</v>
      </c>
      <c r="AE118" s="102">
        <v>0</v>
      </c>
      <c r="AF118" s="102">
        <v>0</v>
      </c>
      <c r="AG118" s="102">
        <v>0</v>
      </c>
      <c r="AH118" s="102">
        <v>0</v>
      </c>
      <c r="AI118" s="102">
        <v>0</v>
      </c>
      <c r="AJ118" s="102">
        <v>0</v>
      </c>
      <c r="AK118" s="102">
        <v>0</v>
      </c>
      <c r="AL118" s="102">
        <v>0</v>
      </c>
      <c r="AM118" s="102">
        <f t="shared" si="105"/>
        <v>1.1725733142279414E-2</v>
      </c>
      <c r="AN118">
        <v>74397</v>
      </c>
      <c r="AO118">
        <v>16355</v>
      </c>
      <c r="AP118" s="4">
        <f t="shared" si="106"/>
        <v>4.5430555555555552</v>
      </c>
      <c r="AQ118" s="2">
        <v>0.61428240740740747</v>
      </c>
      <c r="AR118" s="4">
        <v>0.99999300000000002</v>
      </c>
      <c r="AS118">
        <v>226322</v>
      </c>
      <c r="AT118" s="4">
        <f t="shared" si="107"/>
        <v>62.867222222222225</v>
      </c>
      <c r="AU118">
        <v>1653.27</v>
      </c>
      <c r="AV118" s="4">
        <f t="shared" si="108"/>
        <v>68.886250000000004</v>
      </c>
      <c r="AW118">
        <v>3.04393</v>
      </c>
      <c r="AX118" s="3">
        <v>0</v>
      </c>
      <c r="AY118">
        <f t="shared" si="109"/>
        <v>74397</v>
      </c>
      <c r="AZ118" s="4">
        <f t="shared" si="110"/>
        <v>0</v>
      </c>
      <c r="BA118" s="4"/>
    </row>
    <row r="119" spans="2:53" x14ac:dyDescent="0.35">
      <c r="B119" s="3">
        <v>20081202105722</v>
      </c>
      <c r="C119" s="3">
        <v>20090121234401</v>
      </c>
      <c r="D119" s="3">
        <f t="shared" si="97"/>
        <v>51</v>
      </c>
      <c r="E119" s="3">
        <f t="shared" si="98"/>
        <v>1224</v>
      </c>
      <c r="F119">
        <v>16</v>
      </c>
      <c r="G119">
        <f t="shared" si="99"/>
        <v>384</v>
      </c>
      <c r="H119" s="4">
        <v>34.211500000000001</v>
      </c>
      <c r="I119" s="4">
        <f t="shared" si="100"/>
        <v>2.7950571895424838</v>
      </c>
      <c r="J119" s="4">
        <f t="shared" si="101"/>
        <v>8.9092447916666657</v>
      </c>
      <c r="K119">
        <v>449</v>
      </c>
      <c r="L119">
        <v>0</v>
      </c>
      <c r="M119" s="4">
        <v>0</v>
      </c>
      <c r="N119">
        <v>0</v>
      </c>
      <c r="O119" s="4">
        <v>0</v>
      </c>
      <c r="P119" s="4">
        <f t="shared" si="102"/>
        <v>0</v>
      </c>
      <c r="Q119" s="4">
        <f t="shared" si="103"/>
        <v>0</v>
      </c>
      <c r="R119" t="s">
        <v>48</v>
      </c>
      <c r="S119" t="s">
        <v>48</v>
      </c>
      <c r="T119">
        <v>0</v>
      </c>
      <c r="U119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f t="shared" si="104"/>
        <v>0</v>
      </c>
      <c r="AC119" s="153">
        <v>32</v>
      </c>
      <c r="AD119" s="102">
        <v>0</v>
      </c>
      <c r="AE119" s="102">
        <v>0</v>
      </c>
      <c r="AF119" s="102">
        <v>0</v>
      </c>
      <c r="AG119" s="102">
        <v>0</v>
      </c>
      <c r="AH119" s="102">
        <v>0</v>
      </c>
      <c r="AI119" s="102">
        <v>0</v>
      </c>
      <c r="AJ119" s="102">
        <v>0</v>
      </c>
      <c r="AK119" s="102">
        <v>0</v>
      </c>
      <c r="AL119" s="102">
        <v>0</v>
      </c>
      <c r="AM119" s="102">
        <f t="shared" si="105"/>
        <v>2.537909133047386E-2</v>
      </c>
      <c r="AN119">
        <v>13580</v>
      </c>
      <c r="AO119">
        <v>13056</v>
      </c>
      <c r="AP119" s="4">
        <f t="shared" si="106"/>
        <v>3.6266666666666665</v>
      </c>
      <c r="AQ119" s="2">
        <v>0.27092592592592596</v>
      </c>
      <c r="AR119" s="4">
        <v>2</v>
      </c>
      <c r="AS119">
        <v>123161</v>
      </c>
      <c r="AT119" s="4">
        <f t="shared" si="107"/>
        <v>34.211388888888891</v>
      </c>
      <c r="AU119">
        <v>848.75</v>
      </c>
      <c r="AV119" s="4">
        <f t="shared" si="108"/>
        <v>35.364583333333336</v>
      </c>
      <c r="AW119">
        <v>9.0799900000000004</v>
      </c>
      <c r="AX119" s="3">
        <v>0</v>
      </c>
      <c r="AY119">
        <f t="shared" si="109"/>
        <v>13580</v>
      </c>
      <c r="AZ119" s="4">
        <f t="shared" si="110"/>
        <v>0</v>
      </c>
      <c r="BA119" s="4"/>
    </row>
    <row r="120" spans="2:53" x14ac:dyDescent="0.35">
      <c r="B120" s="3">
        <v>20100626061702</v>
      </c>
      <c r="C120" s="3">
        <v>20101008231230</v>
      </c>
      <c r="D120" s="3">
        <f t="shared" si="97"/>
        <v>105</v>
      </c>
      <c r="E120" s="3">
        <f t="shared" si="98"/>
        <v>2520</v>
      </c>
      <c r="F120">
        <v>9</v>
      </c>
      <c r="G120">
        <f t="shared" si="99"/>
        <v>216</v>
      </c>
      <c r="H120" s="4">
        <v>28.6206</v>
      </c>
      <c r="I120" s="4">
        <f t="shared" si="100"/>
        <v>1.1357380952380951</v>
      </c>
      <c r="J120" s="4">
        <f t="shared" si="101"/>
        <v>13.250277777777777</v>
      </c>
      <c r="K120">
        <v>444</v>
      </c>
      <c r="L120">
        <v>0</v>
      </c>
      <c r="M120" s="4">
        <v>0</v>
      </c>
      <c r="N120">
        <v>0</v>
      </c>
      <c r="O120" s="4">
        <v>0</v>
      </c>
      <c r="P120" s="4">
        <f t="shared" si="102"/>
        <v>0</v>
      </c>
      <c r="Q120" s="4">
        <f t="shared" si="103"/>
        <v>0</v>
      </c>
      <c r="R120" t="s">
        <v>48</v>
      </c>
      <c r="S120" t="s">
        <v>48</v>
      </c>
      <c r="T120">
        <v>0</v>
      </c>
      <c r="U120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f t="shared" si="104"/>
        <v>0</v>
      </c>
      <c r="AC120" s="153">
        <v>45</v>
      </c>
      <c r="AD120" s="102">
        <v>0</v>
      </c>
      <c r="AE120" s="102">
        <v>0</v>
      </c>
      <c r="AF120" s="102">
        <v>0</v>
      </c>
      <c r="AG120" s="102">
        <v>0</v>
      </c>
      <c r="AH120" s="102">
        <v>0</v>
      </c>
      <c r="AI120" s="102">
        <v>0</v>
      </c>
      <c r="AJ120" s="102">
        <v>0</v>
      </c>
      <c r="AK120" s="102">
        <v>0</v>
      </c>
      <c r="AL120" s="102">
        <v>0</v>
      </c>
      <c r="AM120" s="102">
        <f t="shared" si="105"/>
        <v>1.2078801790476188E-2</v>
      </c>
      <c r="AN120">
        <v>9697</v>
      </c>
      <c r="AO120">
        <v>21435</v>
      </c>
      <c r="AP120" s="4">
        <f t="shared" si="106"/>
        <v>5.9541666666666666</v>
      </c>
      <c r="AQ120" s="2">
        <v>0.91949074074074078</v>
      </c>
      <c r="AR120" s="4">
        <v>0.99999300000000002</v>
      </c>
      <c r="AS120">
        <v>103034</v>
      </c>
      <c r="AT120" s="4">
        <f t="shared" si="107"/>
        <v>28.620555555555555</v>
      </c>
      <c r="AU120">
        <v>1077.44</v>
      </c>
      <c r="AV120" s="4">
        <f t="shared" si="108"/>
        <v>44.893333333333338</v>
      </c>
      <c r="AW120">
        <v>10.635199999999999</v>
      </c>
      <c r="AX120" s="3">
        <v>0</v>
      </c>
      <c r="AY120">
        <f t="shared" si="109"/>
        <v>9697</v>
      </c>
      <c r="AZ120" s="4">
        <f t="shared" si="110"/>
        <v>0</v>
      </c>
      <c r="BA120" s="4"/>
    </row>
    <row r="121" spans="2:53" x14ac:dyDescent="0.35">
      <c r="B121" s="3">
        <v>20070801004719</v>
      </c>
      <c r="C121" s="3">
        <v>20070809003538</v>
      </c>
      <c r="D121" s="3">
        <f t="shared" si="97"/>
        <v>9</v>
      </c>
      <c r="E121" s="3">
        <f t="shared" si="98"/>
        <v>216</v>
      </c>
      <c r="F121">
        <v>12</v>
      </c>
      <c r="G121">
        <f t="shared" si="99"/>
        <v>288</v>
      </c>
      <c r="H121" s="4">
        <v>29.8386</v>
      </c>
      <c r="I121" s="4">
        <f t="shared" si="100"/>
        <v>13.814166666666667</v>
      </c>
      <c r="J121" s="4">
        <f t="shared" si="101"/>
        <v>10.360624999999999</v>
      </c>
      <c r="K121">
        <v>95</v>
      </c>
      <c r="L121">
        <v>0</v>
      </c>
      <c r="M121" s="4">
        <v>0</v>
      </c>
      <c r="N121">
        <v>0</v>
      </c>
      <c r="O121" s="4">
        <v>0</v>
      </c>
      <c r="P121" s="4">
        <f t="shared" si="102"/>
        <v>0</v>
      </c>
      <c r="Q121" s="4">
        <f t="shared" si="103"/>
        <v>0</v>
      </c>
      <c r="R121" t="s">
        <v>48</v>
      </c>
      <c r="S121" t="s">
        <v>48</v>
      </c>
      <c r="T121">
        <v>0</v>
      </c>
      <c r="U121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f t="shared" si="104"/>
        <v>0</v>
      </c>
      <c r="AC121" s="153">
        <v>47</v>
      </c>
      <c r="AD121" s="102">
        <v>0</v>
      </c>
      <c r="AE121" s="102">
        <v>0</v>
      </c>
      <c r="AF121" s="102">
        <v>0</v>
      </c>
      <c r="AG121" s="102">
        <v>0</v>
      </c>
      <c r="AH121" s="102">
        <v>0</v>
      </c>
      <c r="AI121" s="102">
        <v>0</v>
      </c>
      <c r="AJ121" s="102">
        <v>0</v>
      </c>
      <c r="AK121" s="102">
        <v>0</v>
      </c>
      <c r="AL121" s="102">
        <v>0</v>
      </c>
      <c r="AM121" s="102">
        <f t="shared" si="105"/>
        <v>1.9073358058333334</v>
      </c>
      <c r="AN121">
        <v>790</v>
      </c>
      <c r="AO121">
        <v>18261</v>
      </c>
      <c r="AP121" s="4">
        <f t="shared" si="106"/>
        <v>5.0724999999999998</v>
      </c>
      <c r="AQ121" s="2">
        <v>0.46170138888888884</v>
      </c>
      <c r="AR121" s="4">
        <v>2</v>
      </c>
      <c r="AS121">
        <v>107419</v>
      </c>
      <c r="AT121" s="4">
        <f t="shared" si="107"/>
        <v>29.83861111111111</v>
      </c>
      <c r="AU121">
        <v>65.833299999999994</v>
      </c>
      <c r="AV121" s="4">
        <f t="shared" si="108"/>
        <v>2.7430541666666666</v>
      </c>
      <c r="AW121">
        <v>138.071</v>
      </c>
      <c r="AX121" s="3">
        <v>0</v>
      </c>
      <c r="AY121">
        <f t="shared" si="109"/>
        <v>790</v>
      </c>
      <c r="AZ121" s="4">
        <f t="shared" si="110"/>
        <v>0</v>
      </c>
      <c r="BA121" s="4"/>
    </row>
    <row r="122" spans="2:53" x14ac:dyDescent="0.35">
      <c r="B122" s="3">
        <v>20090902130325</v>
      </c>
      <c r="C122" s="3">
        <v>20090902130325</v>
      </c>
      <c r="D122" s="3">
        <f t="shared" si="97"/>
        <v>1</v>
      </c>
      <c r="E122" s="3">
        <f t="shared" si="98"/>
        <v>24</v>
      </c>
      <c r="F122">
        <v>1</v>
      </c>
      <c r="G122">
        <f t="shared" si="99"/>
        <v>24</v>
      </c>
      <c r="H122" s="4">
        <v>4.3513900000000003</v>
      </c>
      <c r="I122" s="4">
        <f t="shared" si="100"/>
        <v>18.130791666666667</v>
      </c>
      <c r="J122" s="4">
        <f t="shared" si="101"/>
        <v>18.130791666666667</v>
      </c>
      <c r="K122">
        <v>591</v>
      </c>
      <c r="L122">
        <v>0</v>
      </c>
      <c r="M122" s="4">
        <v>0</v>
      </c>
      <c r="N122">
        <v>0</v>
      </c>
      <c r="O122" s="4">
        <v>0</v>
      </c>
      <c r="P122" s="4">
        <f t="shared" si="102"/>
        <v>0</v>
      </c>
      <c r="Q122" s="4">
        <f t="shared" si="103"/>
        <v>0</v>
      </c>
      <c r="R122" t="s">
        <v>48</v>
      </c>
      <c r="S122" t="s">
        <v>48</v>
      </c>
      <c r="T122">
        <v>0</v>
      </c>
      <c r="U122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f t="shared" si="104"/>
        <v>0</v>
      </c>
      <c r="AC122" s="153">
        <v>49</v>
      </c>
      <c r="AD122" s="102">
        <v>0</v>
      </c>
      <c r="AE122" s="102">
        <v>0</v>
      </c>
      <c r="AF122" s="102">
        <v>0</v>
      </c>
      <c r="AG122" s="102">
        <v>0</v>
      </c>
      <c r="AH122" s="102">
        <v>0</v>
      </c>
      <c r="AI122" s="102">
        <v>0</v>
      </c>
      <c r="AJ122" s="102">
        <v>0</v>
      </c>
      <c r="AK122" s="102">
        <v>0</v>
      </c>
      <c r="AL122" s="102">
        <v>0</v>
      </c>
      <c r="AM122" s="102">
        <f t="shared" si="105"/>
        <v>0.10869445865750001</v>
      </c>
      <c r="AN122">
        <v>2614</v>
      </c>
      <c r="AO122">
        <v>1145</v>
      </c>
      <c r="AP122" s="4">
        <f t="shared" si="106"/>
        <v>0.31805555555555554</v>
      </c>
      <c r="AQ122" s="2">
        <v>0.64872685185185186</v>
      </c>
      <c r="AR122" s="4">
        <v>2</v>
      </c>
      <c r="AS122">
        <v>15665</v>
      </c>
      <c r="AT122" s="4">
        <f t="shared" si="107"/>
        <v>4.3513888888888888</v>
      </c>
      <c r="AU122">
        <v>2614</v>
      </c>
      <c r="AV122" s="4">
        <f t="shared" si="108"/>
        <v>108.91666666666667</v>
      </c>
      <c r="AW122">
        <v>5.9950200000000002</v>
      </c>
      <c r="AX122" s="3">
        <v>0</v>
      </c>
      <c r="AY122">
        <f t="shared" si="109"/>
        <v>2614</v>
      </c>
      <c r="AZ122" s="4">
        <f t="shared" si="110"/>
        <v>0</v>
      </c>
      <c r="BA122" s="4"/>
    </row>
    <row r="123" spans="2:53" x14ac:dyDescent="0.35">
      <c r="B123" s="3">
        <v>20080429082134</v>
      </c>
      <c r="C123" s="3">
        <v>20080507095245</v>
      </c>
      <c r="D123" s="3">
        <f t="shared" si="97"/>
        <v>9</v>
      </c>
      <c r="E123" s="3">
        <f t="shared" si="98"/>
        <v>216</v>
      </c>
      <c r="F123">
        <v>9</v>
      </c>
      <c r="G123">
        <f t="shared" si="99"/>
        <v>216</v>
      </c>
      <c r="H123" s="4">
        <v>21.575099999999999</v>
      </c>
      <c r="I123" s="4">
        <f t="shared" si="100"/>
        <v>9.9884722222222226</v>
      </c>
      <c r="J123" s="4">
        <f t="shared" si="101"/>
        <v>9.9884722222222226</v>
      </c>
      <c r="K123">
        <v>106</v>
      </c>
      <c r="L123">
        <v>0</v>
      </c>
      <c r="M123" s="4">
        <v>0</v>
      </c>
      <c r="N123">
        <v>0</v>
      </c>
      <c r="O123" s="4">
        <v>0</v>
      </c>
      <c r="P123" s="4">
        <f t="shared" si="102"/>
        <v>0</v>
      </c>
      <c r="Q123" s="4">
        <f t="shared" si="103"/>
        <v>0</v>
      </c>
      <c r="R123" t="s">
        <v>48</v>
      </c>
      <c r="S123" t="s">
        <v>48</v>
      </c>
      <c r="T123">
        <v>0</v>
      </c>
      <c r="U123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f t="shared" si="104"/>
        <v>0</v>
      </c>
      <c r="AC123" s="153">
        <v>53</v>
      </c>
      <c r="AD123" s="102">
        <v>0</v>
      </c>
      <c r="AE123" s="102">
        <v>0</v>
      </c>
      <c r="AF123" s="102">
        <v>0</v>
      </c>
      <c r="AG123" s="102">
        <v>0</v>
      </c>
      <c r="AH123" s="102">
        <v>0</v>
      </c>
      <c r="AI123" s="102">
        <v>0</v>
      </c>
      <c r="AJ123" s="102">
        <v>0</v>
      </c>
      <c r="AK123" s="102">
        <v>0</v>
      </c>
      <c r="AL123" s="102">
        <v>0</v>
      </c>
      <c r="AM123" s="102">
        <f t="shared" si="105"/>
        <v>2.5436243822222222</v>
      </c>
      <c r="AN123">
        <v>314</v>
      </c>
      <c r="AO123">
        <v>7989</v>
      </c>
      <c r="AP123" s="4">
        <f t="shared" si="106"/>
        <v>2.2191666666666667</v>
      </c>
      <c r="AQ123" s="2">
        <v>0.33253472222222219</v>
      </c>
      <c r="AR123" s="4">
        <v>2</v>
      </c>
      <c r="AS123">
        <v>77670</v>
      </c>
      <c r="AT123" s="4">
        <f t="shared" si="107"/>
        <v>21.574999999999999</v>
      </c>
      <c r="AU123">
        <v>34.8889</v>
      </c>
      <c r="AV123" s="4">
        <f t="shared" si="108"/>
        <v>1.4537041666666666</v>
      </c>
      <c r="AW123">
        <v>254.65600000000001</v>
      </c>
      <c r="AX123" s="3">
        <v>0</v>
      </c>
      <c r="AY123">
        <f t="shared" si="109"/>
        <v>314</v>
      </c>
      <c r="AZ123" s="4">
        <f t="shared" si="110"/>
        <v>0</v>
      </c>
      <c r="BA123" s="4"/>
    </row>
    <row r="124" spans="2:53" x14ac:dyDescent="0.35">
      <c r="B124" s="3">
        <v>20071010152332</v>
      </c>
      <c r="C124" s="3">
        <v>20080516053629</v>
      </c>
      <c r="D124" s="3">
        <f t="shared" si="97"/>
        <v>220</v>
      </c>
      <c r="E124" s="3">
        <f t="shared" si="98"/>
        <v>5280</v>
      </c>
      <c r="F124">
        <v>31</v>
      </c>
      <c r="G124">
        <f t="shared" si="99"/>
        <v>744</v>
      </c>
      <c r="H124" s="4">
        <v>32.701999999999998</v>
      </c>
      <c r="I124" s="4">
        <f t="shared" si="100"/>
        <v>0.61935606060606063</v>
      </c>
      <c r="J124" s="4">
        <f t="shared" si="101"/>
        <v>4.3954301075268809</v>
      </c>
      <c r="K124">
        <v>339</v>
      </c>
      <c r="L124">
        <v>0</v>
      </c>
      <c r="M124" s="4">
        <v>0</v>
      </c>
      <c r="N124">
        <v>0</v>
      </c>
      <c r="O124" s="4">
        <v>0</v>
      </c>
      <c r="P124" s="4">
        <f t="shared" si="102"/>
        <v>0</v>
      </c>
      <c r="Q124" s="4">
        <f t="shared" si="103"/>
        <v>0</v>
      </c>
      <c r="R124" t="s">
        <v>48</v>
      </c>
      <c r="S124" t="s">
        <v>48</v>
      </c>
      <c r="T124">
        <v>0</v>
      </c>
      <c r="U12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f t="shared" si="104"/>
        <v>0</v>
      </c>
      <c r="AC124" s="153">
        <v>56</v>
      </c>
      <c r="AD124" s="102">
        <v>0</v>
      </c>
      <c r="AE124" s="102">
        <v>0</v>
      </c>
      <c r="AF124" s="102">
        <v>0</v>
      </c>
      <c r="AG124" s="102">
        <v>0</v>
      </c>
      <c r="AH124" s="102">
        <v>0</v>
      </c>
      <c r="AI124" s="102">
        <v>0</v>
      </c>
      <c r="AJ124" s="102">
        <v>0</v>
      </c>
      <c r="AK124" s="102">
        <v>0</v>
      </c>
      <c r="AL124" s="102">
        <v>0</v>
      </c>
      <c r="AM124" s="102">
        <f t="shared" si="105"/>
        <v>1.8352634916666666E-2</v>
      </c>
      <c r="AN124">
        <v>4004</v>
      </c>
      <c r="AO124">
        <v>18132</v>
      </c>
      <c r="AP124" s="4">
        <f t="shared" si="106"/>
        <v>5.0366666666666671</v>
      </c>
      <c r="AQ124" s="2">
        <v>0.63796296296296295</v>
      </c>
      <c r="AR124" s="4">
        <v>0.99999300000000002</v>
      </c>
      <c r="AS124">
        <v>117727</v>
      </c>
      <c r="AT124" s="4">
        <f t="shared" si="107"/>
        <v>32.701944444444443</v>
      </c>
      <c r="AU124">
        <v>129.161</v>
      </c>
      <c r="AV124" s="4">
        <f t="shared" si="108"/>
        <v>5.3817083333333331</v>
      </c>
      <c r="AW124">
        <v>29.631799999999998</v>
      </c>
      <c r="AX124" s="3">
        <v>0</v>
      </c>
      <c r="AY124">
        <f t="shared" si="109"/>
        <v>4004</v>
      </c>
      <c r="AZ124" s="4">
        <f t="shared" si="110"/>
        <v>0</v>
      </c>
      <c r="BA124" s="4"/>
    </row>
    <row r="125" spans="2:53" x14ac:dyDescent="0.35">
      <c r="B125" s="3">
        <v>20070731114843</v>
      </c>
      <c r="C125" s="3">
        <v>20070810095141</v>
      </c>
      <c r="D125" s="3">
        <f t="shared" si="97"/>
        <v>11</v>
      </c>
      <c r="E125" s="3">
        <f t="shared" si="98"/>
        <v>264</v>
      </c>
      <c r="F125">
        <v>22</v>
      </c>
      <c r="G125">
        <f t="shared" si="99"/>
        <v>528</v>
      </c>
      <c r="H125" s="4">
        <v>68.291300000000007</v>
      </c>
      <c r="I125" s="4">
        <f t="shared" si="100"/>
        <v>25.86791666666667</v>
      </c>
      <c r="J125" s="4">
        <f t="shared" si="101"/>
        <v>12.933958333333335</v>
      </c>
      <c r="K125">
        <v>386</v>
      </c>
      <c r="L125">
        <v>0</v>
      </c>
      <c r="M125" s="4">
        <v>0</v>
      </c>
      <c r="N125">
        <v>0</v>
      </c>
      <c r="O125" s="4">
        <v>0</v>
      </c>
      <c r="P125" s="4">
        <f t="shared" si="102"/>
        <v>0</v>
      </c>
      <c r="Q125" s="4">
        <f t="shared" si="103"/>
        <v>0</v>
      </c>
      <c r="R125" t="s">
        <v>48</v>
      </c>
      <c r="S125" t="s">
        <v>48</v>
      </c>
      <c r="T125">
        <v>0</v>
      </c>
      <c r="U125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f t="shared" si="104"/>
        <v>0</v>
      </c>
      <c r="AC125" s="153">
        <v>57</v>
      </c>
      <c r="AD125" s="102">
        <v>0</v>
      </c>
      <c r="AE125" s="102">
        <v>0</v>
      </c>
      <c r="AF125" s="102">
        <v>0</v>
      </c>
      <c r="AG125" s="102">
        <v>0</v>
      </c>
      <c r="AH125" s="102">
        <v>0</v>
      </c>
      <c r="AI125" s="102">
        <v>0</v>
      </c>
      <c r="AJ125" s="102">
        <v>0</v>
      </c>
      <c r="AK125" s="102">
        <v>0</v>
      </c>
      <c r="AL125" s="102">
        <v>0</v>
      </c>
      <c r="AM125" s="102">
        <f t="shared" si="105"/>
        <v>2.7294532270833338</v>
      </c>
      <c r="AN125">
        <v>2352</v>
      </c>
      <c r="AO125">
        <v>19445</v>
      </c>
      <c r="AP125" s="4">
        <f t="shared" si="106"/>
        <v>5.4013888888888886</v>
      </c>
      <c r="AQ125" s="2">
        <v>0.66082175925925923</v>
      </c>
      <c r="AR125" s="4">
        <v>2</v>
      </c>
      <c r="AS125">
        <v>245849</v>
      </c>
      <c r="AT125" s="4">
        <f t="shared" si="107"/>
        <v>68.291388888888889</v>
      </c>
      <c r="AU125">
        <v>106.90900000000001</v>
      </c>
      <c r="AV125" s="4">
        <f t="shared" si="108"/>
        <v>4.4545416666666666</v>
      </c>
      <c r="AW125">
        <v>105.515</v>
      </c>
      <c r="AX125" s="3">
        <v>0</v>
      </c>
      <c r="AY125">
        <f t="shared" si="109"/>
        <v>2352</v>
      </c>
      <c r="AZ125" s="4">
        <f t="shared" si="110"/>
        <v>0</v>
      </c>
      <c r="BA125" s="4"/>
    </row>
    <row r="126" spans="2:53" x14ac:dyDescent="0.35">
      <c r="B126" s="3">
        <v>20070509144828</v>
      </c>
      <c r="C126" s="3">
        <v>20110830001521</v>
      </c>
      <c r="D126" s="3">
        <f t="shared" si="97"/>
        <v>1575</v>
      </c>
      <c r="E126" s="3">
        <f t="shared" si="98"/>
        <v>37800</v>
      </c>
      <c r="F126">
        <v>22</v>
      </c>
      <c r="G126">
        <f t="shared" si="99"/>
        <v>528</v>
      </c>
      <c r="H126" s="4">
        <v>46.570900000000002</v>
      </c>
      <c r="I126" s="4">
        <f t="shared" si="100"/>
        <v>0.12320343915343916</v>
      </c>
      <c r="J126" s="4">
        <f t="shared" si="101"/>
        <v>8.8202462121212122</v>
      </c>
      <c r="K126">
        <v>649</v>
      </c>
      <c r="L126">
        <v>0</v>
      </c>
      <c r="M126" s="4">
        <v>0</v>
      </c>
      <c r="N126">
        <v>0</v>
      </c>
      <c r="O126" s="4">
        <v>0</v>
      </c>
      <c r="P126" s="4">
        <f t="shared" si="102"/>
        <v>0</v>
      </c>
      <c r="Q126" s="4">
        <f t="shared" si="103"/>
        <v>0</v>
      </c>
      <c r="R126" t="s">
        <v>48</v>
      </c>
      <c r="S126" t="s">
        <v>48</v>
      </c>
      <c r="T126">
        <v>0</v>
      </c>
      <c r="U126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f t="shared" si="104"/>
        <v>0</v>
      </c>
      <c r="AC126" s="153">
        <v>58</v>
      </c>
      <c r="AD126" s="102">
        <v>0</v>
      </c>
      <c r="AE126" s="102">
        <v>0</v>
      </c>
      <c r="AF126" s="102">
        <v>0</v>
      </c>
      <c r="AG126" s="102">
        <v>0</v>
      </c>
      <c r="AH126" s="102">
        <v>0</v>
      </c>
      <c r="AI126" s="102">
        <v>0</v>
      </c>
      <c r="AJ126" s="102">
        <v>0</v>
      </c>
      <c r="AK126" s="102">
        <v>0</v>
      </c>
      <c r="AL126" s="102">
        <v>0</v>
      </c>
      <c r="AM126" s="102">
        <f t="shared" si="105"/>
        <v>1.5005932482010584E-3</v>
      </c>
      <c r="AN126">
        <v>13787</v>
      </c>
      <c r="AO126">
        <v>11469</v>
      </c>
      <c r="AP126" s="4">
        <f t="shared" si="106"/>
        <v>3.1858333333333335</v>
      </c>
      <c r="AQ126" s="2">
        <v>0.59582175925925929</v>
      </c>
      <c r="AR126" s="4">
        <v>0.99999300000000002</v>
      </c>
      <c r="AS126">
        <v>167655</v>
      </c>
      <c r="AT126" s="4">
        <f t="shared" si="107"/>
        <v>46.570833333333333</v>
      </c>
      <c r="AU126">
        <v>626.68200000000002</v>
      </c>
      <c r="AV126" s="4">
        <f t="shared" si="108"/>
        <v>26.111750000000001</v>
      </c>
      <c r="AW126">
        <v>12.1798</v>
      </c>
      <c r="AX126" s="3">
        <v>0</v>
      </c>
      <c r="AY126">
        <f t="shared" si="109"/>
        <v>13787</v>
      </c>
      <c r="AZ126" s="4">
        <f t="shared" si="110"/>
        <v>0</v>
      </c>
      <c r="BA126" s="4"/>
    </row>
    <row r="127" spans="2:53" x14ac:dyDescent="0.35">
      <c r="B127" s="3">
        <v>20110309105252</v>
      </c>
      <c r="C127" s="3">
        <v>20110830001521</v>
      </c>
      <c r="D127" s="3">
        <f t="shared" si="97"/>
        <v>175</v>
      </c>
      <c r="E127" s="3">
        <f t="shared" si="98"/>
        <v>4200</v>
      </c>
      <c r="F127">
        <v>8</v>
      </c>
      <c r="G127">
        <f t="shared" si="99"/>
        <v>192</v>
      </c>
      <c r="H127" s="4">
        <v>26.426100000000002</v>
      </c>
      <c r="I127" s="4">
        <f t="shared" si="100"/>
        <v>0.62919285714285711</v>
      </c>
      <c r="J127" s="4">
        <f t="shared" si="101"/>
        <v>13.76359375</v>
      </c>
      <c r="K127">
        <v>325</v>
      </c>
      <c r="L127">
        <v>0</v>
      </c>
      <c r="M127" s="4">
        <v>0</v>
      </c>
      <c r="N127">
        <v>0</v>
      </c>
      <c r="O127" s="4">
        <v>0</v>
      </c>
      <c r="P127" s="4">
        <f t="shared" si="102"/>
        <v>0</v>
      </c>
      <c r="Q127" s="4">
        <f t="shared" si="103"/>
        <v>0</v>
      </c>
      <c r="R127" t="s">
        <v>48</v>
      </c>
      <c r="S127" t="s">
        <v>48</v>
      </c>
      <c r="T127">
        <v>0</v>
      </c>
      <c r="U127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f t="shared" si="104"/>
        <v>0</v>
      </c>
      <c r="AC127" s="153">
        <v>59</v>
      </c>
      <c r="AD127" s="102">
        <v>0</v>
      </c>
      <c r="AE127" s="102">
        <v>0</v>
      </c>
      <c r="AF127" s="102">
        <v>0</v>
      </c>
      <c r="AG127" s="102">
        <v>0</v>
      </c>
      <c r="AH127" s="102">
        <v>0</v>
      </c>
      <c r="AI127" s="102">
        <v>0</v>
      </c>
      <c r="AJ127" s="102">
        <v>0</v>
      </c>
      <c r="AK127" s="102">
        <v>0</v>
      </c>
      <c r="AL127" s="102">
        <v>0</v>
      </c>
      <c r="AM127" s="102">
        <f t="shared" si="105"/>
        <v>4.7438310060714285E-3</v>
      </c>
      <c r="AN127">
        <v>12626</v>
      </c>
      <c r="AO127">
        <v>11469</v>
      </c>
      <c r="AP127" s="4">
        <f t="shared" si="106"/>
        <v>3.1858333333333335</v>
      </c>
      <c r="AQ127" s="2">
        <v>0.59582175925925929</v>
      </c>
      <c r="AR127" s="4">
        <v>0.99999300000000002</v>
      </c>
      <c r="AS127">
        <v>95134</v>
      </c>
      <c r="AT127" s="4">
        <f t="shared" si="107"/>
        <v>26.426111111111112</v>
      </c>
      <c r="AU127">
        <v>1578.25</v>
      </c>
      <c r="AV127" s="4">
        <f t="shared" si="108"/>
        <v>65.760416666666671</v>
      </c>
      <c r="AW127">
        <v>7.5395500000000002</v>
      </c>
      <c r="AX127" s="3">
        <v>0</v>
      </c>
      <c r="AY127">
        <f t="shared" si="109"/>
        <v>12626</v>
      </c>
      <c r="AZ127" s="4">
        <f t="shared" si="110"/>
        <v>0</v>
      </c>
      <c r="BA127" s="4"/>
    </row>
    <row r="128" spans="2:53" x14ac:dyDescent="0.35">
      <c r="B128" s="3">
        <v>20070818042605</v>
      </c>
      <c r="C128" s="3">
        <v>20070820014923</v>
      </c>
      <c r="D128" s="3">
        <f t="shared" si="97"/>
        <v>3</v>
      </c>
      <c r="E128" s="3">
        <f t="shared" si="98"/>
        <v>72</v>
      </c>
      <c r="F128">
        <v>2</v>
      </c>
      <c r="G128">
        <f t="shared" si="99"/>
        <v>48</v>
      </c>
      <c r="H128" s="4">
        <v>0.52111099999999999</v>
      </c>
      <c r="I128" s="4">
        <f t="shared" si="100"/>
        <v>0.72376527777777777</v>
      </c>
      <c r="J128" s="4">
        <f t="shared" si="101"/>
        <v>1.0856479166666666</v>
      </c>
      <c r="K128">
        <v>4</v>
      </c>
      <c r="L128">
        <v>0</v>
      </c>
      <c r="M128" s="4">
        <v>0</v>
      </c>
      <c r="N128">
        <v>0</v>
      </c>
      <c r="O128" s="4">
        <v>0</v>
      </c>
      <c r="P128" s="4">
        <f t="shared" si="102"/>
        <v>0</v>
      </c>
      <c r="Q128" s="4">
        <f t="shared" si="103"/>
        <v>0</v>
      </c>
      <c r="R128" t="s">
        <v>48</v>
      </c>
      <c r="S128" t="s">
        <v>48</v>
      </c>
      <c r="T128">
        <v>0</v>
      </c>
      <c r="U128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f t="shared" si="104"/>
        <v>0</v>
      </c>
      <c r="AC128" s="153">
        <v>60</v>
      </c>
      <c r="AD128" s="102">
        <v>0</v>
      </c>
      <c r="AE128" s="102">
        <v>0</v>
      </c>
      <c r="AF128" s="102">
        <v>0</v>
      </c>
      <c r="AG128" s="102">
        <v>0</v>
      </c>
      <c r="AH128" s="102">
        <v>0</v>
      </c>
      <c r="AI128" s="102">
        <v>0</v>
      </c>
      <c r="AJ128" s="102">
        <v>0</v>
      </c>
      <c r="AK128" s="102">
        <v>0</v>
      </c>
      <c r="AL128" s="102">
        <v>0</v>
      </c>
      <c r="AM128" s="102">
        <f t="shared" si="105"/>
        <v>9.0519151995833325E-2</v>
      </c>
      <c r="AN128">
        <v>17</v>
      </c>
      <c r="AO128">
        <v>1063</v>
      </c>
      <c r="AP128" s="4">
        <f t="shared" si="106"/>
        <v>0.29527777777777775</v>
      </c>
      <c r="AQ128" s="2">
        <v>0.19722222222222222</v>
      </c>
      <c r="AR128" s="4">
        <v>11</v>
      </c>
      <c r="AS128">
        <v>1876</v>
      </c>
      <c r="AT128" s="4">
        <f t="shared" si="107"/>
        <v>0.52111111111111108</v>
      </c>
      <c r="AU128">
        <v>8.5</v>
      </c>
      <c r="AV128" s="4">
        <f t="shared" si="108"/>
        <v>0.35416666666666669</v>
      </c>
      <c r="AW128">
        <v>125.06699999999999</v>
      </c>
      <c r="AX128" s="3">
        <v>0</v>
      </c>
      <c r="AY128">
        <f t="shared" si="109"/>
        <v>17</v>
      </c>
      <c r="AZ128" s="4">
        <f t="shared" si="110"/>
        <v>0</v>
      </c>
      <c r="BA128" s="4"/>
    </row>
    <row r="129" spans="2:53" x14ac:dyDescent="0.35">
      <c r="B129" s="3">
        <v>20080430071022</v>
      </c>
      <c r="C129" s="3">
        <v>20080627011735</v>
      </c>
      <c r="D129" s="3">
        <f t="shared" si="97"/>
        <v>59</v>
      </c>
      <c r="E129" s="3">
        <f t="shared" si="98"/>
        <v>1416</v>
      </c>
      <c r="F129">
        <v>8</v>
      </c>
      <c r="G129">
        <f t="shared" si="99"/>
        <v>192</v>
      </c>
      <c r="H129" s="4">
        <v>37.431899999999999</v>
      </c>
      <c r="I129" s="4">
        <f t="shared" si="100"/>
        <v>2.6434957627118645</v>
      </c>
      <c r="J129" s="4">
        <f t="shared" si="101"/>
        <v>19.49578125</v>
      </c>
      <c r="K129">
        <v>311</v>
      </c>
      <c r="L129">
        <v>0</v>
      </c>
      <c r="M129" s="4">
        <v>0</v>
      </c>
      <c r="N129">
        <v>0</v>
      </c>
      <c r="O129" s="4">
        <v>0</v>
      </c>
      <c r="P129" s="4">
        <f t="shared" si="102"/>
        <v>0</v>
      </c>
      <c r="Q129" s="4">
        <f t="shared" si="103"/>
        <v>0</v>
      </c>
      <c r="R129" t="s">
        <v>48</v>
      </c>
      <c r="S129" t="s">
        <v>48</v>
      </c>
      <c r="T129">
        <v>0</v>
      </c>
      <c r="U129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f t="shared" si="104"/>
        <v>0</v>
      </c>
      <c r="AC129" s="153">
        <v>69</v>
      </c>
      <c r="AD129" s="102">
        <v>0</v>
      </c>
      <c r="AE129" s="102">
        <v>0</v>
      </c>
      <c r="AF129" s="102">
        <v>0</v>
      </c>
      <c r="AG129" s="102">
        <v>0</v>
      </c>
      <c r="AH129" s="102">
        <v>0</v>
      </c>
      <c r="AI129" s="102">
        <v>0</v>
      </c>
      <c r="AJ129" s="102">
        <v>0</v>
      </c>
      <c r="AK129" s="102">
        <v>0</v>
      </c>
      <c r="AL129" s="102">
        <v>0</v>
      </c>
      <c r="AM129" s="102">
        <f t="shared" si="105"/>
        <v>2.1901283089194912E-2</v>
      </c>
      <c r="AN129">
        <v>16273</v>
      </c>
      <c r="AO129">
        <v>15132</v>
      </c>
      <c r="AP129" s="4">
        <f t="shared" si="106"/>
        <v>4.2033333333333331</v>
      </c>
      <c r="AQ129" s="2">
        <v>0.40560185185185182</v>
      </c>
      <c r="AR129" s="4">
        <v>0.99999300000000002</v>
      </c>
      <c r="AS129">
        <v>134755</v>
      </c>
      <c r="AT129" s="4">
        <f t="shared" si="107"/>
        <v>37.431944444444447</v>
      </c>
      <c r="AU129">
        <v>2034.12</v>
      </c>
      <c r="AV129" s="4">
        <f t="shared" si="108"/>
        <v>84.754999999999995</v>
      </c>
      <c r="AW129">
        <v>8.2849699999999995</v>
      </c>
      <c r="AX129" s="3">
        <v>0</v>
      </c>
      <c r="AY129">
        <f t="shared" si="109"/>
        <v>16273</v>
      </c>
      <c r="AZ129" s="4">
        <f t="shared" si="110"/>
        <v>0</v>
      </c>
      <c r="BA129" s="4"/>
    </row>
    <row r="130" spans="2:53" x14ac:dyDescent="0.35">
      <c r="B130" s="3">
        <v>20070720064948</v>
      </c>
      <c r="C130" s="3">
        <v>20070721032318</v>
      </c>
      <c r="D130" s="3">
        <f t="shared" ref="D130:D161" si="112">(DATE(LEFT(C130,4),MID(C130,5,2),MID(C130,7,2)))-(DATE(LEFT(B130,4),MID(B130,5,2),MID(B130,7,2)))+1</f>
        <v>2</v>
      </c>
      <c r="E130" s="3">
        <f t="shared" ref="E130:E161" si="113">D130*24</f>
        <v>48</v>
      </c>
      <c r="F130">
        <v>2</v>
      </c>
      <c r="G130">
        <f t="shared" ref="G130:G161" si="114">F130*24</f>
        <v>48</v>
      </c>
      <c r="H130" s="4">
        <v>8.48</v>
      </c>
      <c r="I130" s="4">
        <f t="shared" ref="I130:I161" si="115">(H130/E130)*100</f>
        <v>17.666666666666668</v>
      </c>
      <c r="J130" s="4">
        <f t="shared" ref="J130:J161" si="116">(H130/G130)*100</f>
        <v>17.666666666666668</v>
      </c>
      <c r="K130">
        <v>26</v>
      </c>
      <c r="L130">
        <v>0</v>
      </c>
      <c r="M130" s="4">
        <v>0</v>
      </c>
      <c r="N130">
        <v>0</v>
      </c>
      <c r="O130" s="4">
        <v>0</v>
      </c>
      <c r="P130" s="4">
        <f t="shared" ref="P130:P161" si="117">(M130/E130)*100</f>
        <v>0</v>
      </c>
      <c r="Q130" s="4">
        <f t="shared" ref="Q130:Q161" si="118">(M130/G130)*100</f>
        <v>0</v>
      </c>
      <c r="R130" t="s">
        <v>48</v>
      </c>
      <c r="S130" t="s">
        <v>48</v>
      </c>
      <c r="T130">
        <v>0</v>
      </c>
      <c r="U130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f t="shared" ref="AB130:AB161" si="119">SUM(V130:AA130)</f>
        <v>0</v>
      </c>
      <c r="AC130" s="153">
        <v>72</v>
      </c>
      <c r="AD130" s="102">
        <v>0</v>
      </c>
      <c r="AE130" s="102">
        <v>0</v>
      </c>
      <c r="AF130" s="102">
        <v>0</v>
      </c>
      <c r="AG130" s="102">
        <v>0</v>
      </c>
      <c r="AH130" s="102">
        <v>0</v>
      </c>
      <c r="AI130" s="102">
        <v>0</v>
      </c>
      <c r="AJ130" s="102">
        <v>0</v>
      </c>
      <c r="AK130" s="102">
        <v>0</v>
      </c>
      <c r="AL130" s="102">
        <v>0</v>
      </c>
      <c r="AM130" s="102">
        <f t="shared" ref="AM130:AM161" si="120">(AW130/10)*(I130/100)</f>
        <v>6.8269299999999999</v>
      </c>
      <c r="AN130">
        <v>81</v>
      </c>
      <c r="AO130">
        <v>12828</v>
      </c>
      <c r="AP130" s="4">
        <f t="shared" ref="AP130:AP161" si="121">AO130/3600</f>
        <v>3.5633333333333335</v>
      </c>
      <c r="AQ130" s="2">
        <v>0.43305555555555553</v>
      </c>
      <c r="AR130" s="4">
        <v>10</v>
      </c>
      <c r="AS130">
        <v>30528</v>
      </c>
      <c r="AT130" s="4">
        <f t="shared" ref="AT130:AT161" si="122">AS130/3600</f>
        <v>8.48</v>
      </c>
      <c r="AU130">
        <v>40.5</v>
      </c>
      <c r="AV130" s="4">
        <f t="shared" ref="AV130:AV161" si="123">AU130/24</f>
        <v>1.6875</v>
      </c>
      <c r="AW130">
        <v>386.43</v>
      </c>
      <c r="AX130" s="3">
        <v>0</v>
      </c>
      <c r="AY130">
        <f t="shared" ref="AY130:AY161" si="124">AN130-AX130</f>
        <v>81</v>
      </c>
      <c r="AZ130" s="4">
        <f t="shared" ref="AZ130:AZ161" si="125">IF(M130=0, 0, AX130/M130)</f>
        <v>0</v>
      </c>
      <c r="BA130" s="4"/>
    </row>
    <row r="131" spans="2:53" x14ac:dyDescent="0.35">
      <c r="B131" s="3">
        <v>20080519030703</v>
      </c>
      <c r="C131" s="3">
        <v>20080901152133</v>
      </c>
      <c r="D131" s="3">
        <f t="shared" si="112"/>
        <v>106</v>
      </c>
      <c r="E131" s="3">
        <f t="shared" si="113"/>
        <v>2544</v>
      </c>
      <c r="F131">
        <v>112</v>
      </c>
      <c r="G131">
        <f t="shared" si="114"/>
        <v>2688</v>
      </c>
      <c r="H131" s="4">
        <v>70.429699999999997</v>
      </c>
      <c r="I131" s="4">
        <f t="shared" si="115"/>
        <v>2.7684630503144652</v>
      </c>
      <c r="J131" s="4">
        <f t="shared" si="116"/>
        <v>2.6201525297619046</v>
      </c>
      <c r="K131">
        <v>878</v>
      </c>
      <c r="L131">
        <v>0</v>
      </c>
      <c r="M131" s="4">
        <v>0</v>
      </c>
      <c r="N131">
        <v>0</v>
      </c>
      <c r="O131" s="4">
        <v>0</v>
      </c>
      <c r="P131" s="4">
        <f t="shared" si="117"/>
        <v>0</v>
      </c>
      <c r="Q131" s="4">
        <f t="shared" si="118"/>
        <v>0</v>
      </c>
      <c r="R131" t="s">
        <v>48</v>
      </c>
      <c r="S131" t="s">
        <v>48</v>
      </c>
      <c r="T131">
        <v>0</v>
      </c>
      <c r="U131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f t="shared" si="119"/>
        <v>0</v>
      </c>
      <c r="AC131" s="153">
        <v>73</v>
      </c>
      <c r="AD131" s="102">
        <v>0</v>
      </c>
      <c r="AE131" s="102">
        <v>0</v>
      </c>
      <c r="AF131" s="102">
        <v>0</v>
      </c>
      <c r="AG131" s="102">
        <v>0</v>
      </c>
      <c r="AH131" s="102">
        <v>0</v>
      </c>
      <c r="AI131" s="102">
        <v>0</v>
      </c>
      <c r="AJ131" s="102">
        <v>0</v>
      </c>
      <c r="AK131" s="102">
        <v>0</v>
      </c>
      <c r="AL131" s="102">
        <v>0</v>
      </c>
      <c r="AM131" s="102">
        <f t="shared" si="120"/>
        <v>1.6315355609787734E-2</v>
      </c>
      <c r="AN131">
        <v>43135</v>
      </c>
      <c r="AO131">
        <v>12224</v>
      </c>
      <c r="AP131" s="4">
        <f t="shared" si="121"/>
        <v>3.3955555555555557</v>
      </c>
      <c r="AQ131" s="2">
        <v>0.694849537037037</v>
      </c>
      <c r="AR131" s="4">
        <v>0.99999300000000002</v>
      </c>
      <c r="AS131">
        <v>253547</v>
      </c>
      <c r="AT131" s="4">
        <f t="shared" si="122"/>
        <v>70.429722222222225</v>
      </c>
      <c r="AU131">
        <v>385.13400000000001</v>
      </c>
      <c r="AV131" s="4">
        <f t="shared" si="123"/>
        <v>16.047250000000002</v>
      </c>
      <c r="AW131">
        <v>5.8932900000000004</v>
      </c>
      <c r="AX131" s="3">
        <v>0</v>
      </c>
      <c r="AY131">
        <f t="shared" si="124"/>
        <v>43135</v>
      </c>
      <c r="AZ131" s="4">
        <f t="shared" si="125"/>
        <v>0</v>
      </c>
      <c r="BA131" s="4"/>
    </row>
    <row r="132" spans="2:53" x14ac:dyDescent="0.35">
      <c r="B132" s="3">
        <v>20110926013206</v>
      </c>
      <c r="C132" s="3">
        <v>20120502134820</v>
      </c>
      <c r="D132" s="3">
        <f t="shared" si="112"/>
        <v>220</v>
      </c>
      <c r="E132" s="3">
        <f t="shared" si="113"/>
        <v>5280</v>
      </c>
      <c r="F132">
        <v>91</v>
      </c>
      <c r="G132">
        <f t="shared" si="114"/>
        <v>2184</v>
      </c>
      <c r="H132" s="4">
        <v>78.737200000000001</v>
      </c>
      <c r="I132" s="4">
        <f t="shared" si="115"/>
        <v>1.4912348484848486</v>
      </c>
      <c r="J132" s="4">
        <f t="shared" si="116"/>
        <v>3.6051831501831497</v>
      </c>
      <c r="K132">
        <v>4125</v>
      </c>
      <c r="L132">
        <v>0</v>
      </c>
      <c r="M132" s="4">
        <v>0</v>
      </c>
      <c r="N132">
        <v>0</v>
      </c>
      <c r="O132" s="4">
        <v>0</v>
      </c>
      <c r="P132" s="4">
        <f t="shared" si="117"/>
        <v>0</v>
      </c>
      <c r="Q132" s="4">
        <f t="shared" si="118"/>
        <v>0</v>
      </c>
      <c r="R132" t="s">
        <v>48</v>
      </c>
      <c r="S132" t="s">
        <v>48</v>
      </c>
      <c r="T132">
        <v>0</v>
      </c>
      <c r="U132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f t="shared" si="119"/>
        <v>0</v>
      </c>
      <c r="AC132" s="153">
        <v>74</v>
      </c>
      <c r="AD132" s="102">
        <v>0</v>
      </c>
      <c r="AE132" s="102">
        <v>0</v>
      </c>
      <c r="AF132" s="102">
        <v>0</v>
      </c>
      <c r="AG132" s="102">
        <v>0</v>
      </c>
      <c r="AH132" s="102">
        <v>0</v>
      </c>
      <c r="AI132" s="102">
        <v>0</v>
      </c>
      <c r="AJ132" s="102">
        <v>0</v>
      </c>
      <c r="AK132" s="102">
        <v>0</v>
      </c>
      <c r="AL132" s="102">
        <v>0</v>
      </c>
      <c r="AM132" s="102">
        <f t="shared" si="120"/>
        <v>2.8107092671212121E-3</v>
      </c>
      <c r="AN132">
        <v>150479</v>
      </c>
      <c r="AO132">
        <v>21184</v>
      </c>
      <c r="AP132" s="4">
        <f t="shared" si="121"/>
        <v>5.8844444444444441</v>
      </c>
      <c r="AQ132" s="2">
        <v>0.53361111111111115</v>
      </c>
      <c r="AR132" s="4">
        <v>0.99999300000000002</v>
      </c>
      <c r="AS132">
        <v>283454</v>
      </c>
      <c r="AT132" s="4">
        <f t="shared" si="122"/>
        <v>78.737222222222229</v>
      </c>
      <c r="AU132">
        <v>1653.62</v>
      </c>
      <c r="AV132" s="4">
        <f t="shared" si="123"/>
        <v>68.900833333333324</v>
      </c>
      <c r="AW132">
        <v>1.8848199999999999</v>
      </c>
      <c r="AX132" s="3">
        <v>0</v>
      </c>
      <c r="AY132">
        <f t="shared" si="124"/>
        <v>150479</v>
      </c>
      <c r="AZ132" s="4">
        <f t="shared" si="125"/>
        <v>0</v>
      </c>
      <c r="BA132" s="4"/>
    </row>
    <row r="133" spans="2:53" x14ac:dyDescent="0.35">
      <c r="B133" s="3">
        <v>20090919133234</v>
      </c>
      <c r="C133" s="3">
        <v>20090920123345</v>
      </c>
      <c r="D133" s="3">
        <f t="shared" si="112"/>
        <v>2</v>
      </c>
      <c r="E133" s="3">
        <f t="shared" si="113"/>
        <v>48</v>
      </c>
      <c r="F133">
        <v>3</v>
      </c>
      <c r="G133">
        <f t="shared" si="114"/>
        <v>72</v>
      </c>
      <c r="H133" s="4">
        <v>21.055599999999998</v>
      </c>
      <c r="I133" s="4">
        <f t="shared" si="115"/>
        <v>43.865833333333335</v>
      </c>
      <c r="J133" s="4">
        <f t="shared" si="116"/>
        <v>29.243888888888886</v>
      </c>
      <c r="K133">
        <v>110</v>
      </c>
      <c r="L133">
        <v>0</v>
      </c>
      <c r="M133" s="4">
        <v>0</v>
      </c>
      <c r="N133">
        <v>0</v>
      </c>
      <c r="O133" s="4">
        <v>0</v>
      </c>
      <c r="P133" s="4">
        <f t="shared" si="117"/>
        <v>0</v>
      </c>
      <c r="Q133" s="4">
        <f t="shared" si="118"/>
        <v>0</v>
      </c>
      <c r="R133" t="s">
        <v>48</v>
      </c>
      <c r="S133" t="s">
        <v>48</v>
      </c>
      <c r="T133">
        <v>0</v>
      </c>
      <c r="U133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f t="shared" si="119"/>
        <v>0</v>
      </c>
      <c r="AC133" s="153">
        <v>77</v>
      </c>
      <c r="AD133" s="102">
        <v>0</v>
      </c>
      <c r="AE133" s="102">
        <v>0</v>
      </c>
      <c r="AF133" s="102">
        <v>0</v>
      </c>
      <c r="AG133" s="102">
        <v>0</v>
      </c>
      <c r="AH133" s="102">
        <v>0</v>
      </c>
      <c r="AI133" s="102">
        <v>0</v>
      </c>
      <c r="AJ133" s="102">
        <v>0</v>
      </c>
      <c r="AK133" s="102">
        <v>0</v>
      </c>
      <c r="AL133" s="102">
        <v>0</v>
      </c>
      <c r="AM133" s="102">
        <f t="shared" si="120"/>
        <v>1.0585878363333334</v>
      </c>
      <c r="AN133">
        <v>3144</v>
      </c>
      <c r="AO133">
        <v>14096</v>
      </c>
      <c r="AP133" s="4">
        <f t="shared" si="121"/>
        <v>3.9155555555555557</v>
      </c>
      <c r="AQ133" s="2">
        <v>0.83450231481481485</v>
      </c>
      <c r="AR133" s="4">
        <v>0.99999300000000002</v>
      </c>
      <c r="AS133">
        <v>75800</v>
      </c>
      <c r="AT133" s="4">
        <f t="shared" si="122"/>
        <v>21.055555555555557</v>
      </c>
      <c r="AU133">
        <v>1048</v>
      </c>
      <c r="AV133" s="4">
        <f t="shared" si="123"/>
        <v>43.666666666666664</v>
      </c>
      <c r="AW133">
        <v>24.132400000000001</v>
      </c>
      <c r="AX133" s="3">
        <v>0</v>
      </c>
      <c r="AY133">
        <f t="shared" si="124"/>
        <v>3144</v>
      </c>
      <c r="AZ133" s="4">
        <f t="shared" si="125"/>
        <v>0</v>
      </c>
      <c r="BA133" s="4"/>
    </row>
    <row r="134" spans="2:53" x14ac:dyDescent="0.35">
      <c r="B134" s="3">
        <v>20100524122728</v>
      </c>
      <c r="C134" s="3">
        <v>20100616104606</v>
      </c>
      <c r="D134" s="3">
        <f t="shared" si="112"/>
        <v>24</v>
      </c>
      <c r="E134" s="3">
        <f t="shared" si="113"/>
        <v>576</v>
      </c>
      <c r="F134">
        <v>23</v>
      </c>
      <c r="G134">
        <f t="shared" si="114"/>
        <v>552</v>
      </c>
      <c r="H134" s="4">
        <v>21.852599999999999</v>
      </c>
      <c r="I134" s="4">
        <f t="shared" si="115"/>
        <v>3.7938541666666667</v>
      </c>
      <c r="J134" s="4">
        <f t="shared" si="116"/>
        <v>3.9588043478260864</v>
      </c>
      <c r="K134">
        <v>949</v>
      </c>
      <c r="L134">
        <v>0</v>
      </c>
      <c r="M134" s="4">
        <v>0</v>
      </c>
      <c r="N134">
        <v>0</v>
      </c>
      <c r="O134" s="4">
        <v>0</v>
      </c>
      <c r="P134" s="4">
        <f t="shared" si="117"/>
        <v>0</v>
      </c>
      <c r="Q134" s="4">
        <f t="shared" si="118"/>
        <v>0</v>
      </c>
      <c r="R134" t="s">
        <v>48</v>
      </c>
      <c r="S134" t="s">
        <v>48</v>
      </c>
      <c r="T134">
        <v>0</v>
      </c>
      <c r="U13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f t="shared" si="119"/>
        <v>0</v>
      </c>
      <c r="AC134" s="153">
        <v>79</v>
      </c>
      <c r="AD134" s="102">
        <v>0</v>
      </c>
      <c r="AE134" s="102">
        <v>0</v>
      </c>
      <c r="AF134" s="102">
        <v>0</v>
      </c>
      <c r="AG134" s="102">
        <v>0</v>
      </c>
      <c r="AH134" s="102">
        <v>0</v>
      </c>
      <c r="AI134" s="102">
        <v>0</v>
      </c>
      <c r="AJ134" s="102">
        <v>0</v>
      </c>
      <c r="AK134" s="102">
        <v>0</v>
      </c>
      <c r="AL134" s="102">
        <v>0</v>
      </c>
      <c r="AM134" s="102">
        <f t="shared" si="120"/>
        <v>2.660060848958333E-2</v>
      </c>
      <c r="AN134">
        <v>11243</v>
      </c>
      <c r="AO134">
        <v>16074</v>
      </c>
      <c r="AP134" s="4">
        <f t="shared" si="121"/>
        <v>4.4649999999999999</v>
      </c>
      <c r="AQ134" s="2">
        <v>0.36101851851851857</v>
      </c>
      <c r="AR134" s="4">
        <v>2</v>
      </c>
      <c r="AS134">
        <v>78669</v>
      </c>
      <c r="AT134" s="4">
        <f t="shared" si="122"/>
        <v>21.852499999999999</v>
      </c>
      <c r="AU134">
        <v>488.82600000000002</v>
      </c>
      <c r="AV134" s="4">
        <f t="shared" si="123"/>
        <v>20.367750000000001</v>
      </c>
      <c r="AW134">
        <v>7.0114999999999998</v>
      </c>
      <c r="AX134" s="3">
        <v>0</v>
      </c>
      <c r="AY134">
        <f t="shared" si="124"/>
        <v>11243</v>
      </c>
      <c r="AZ134" s="4">
        <f t="shared" si="125"/>
        <v>0</v>
      </c>
      <c r="BA134" s="4"/>
    </row>
    <row r="135" spans="2:53" x14ac:dyDescent="0.35">
      <c r="B135" s="3">
        <v>20070627094922</v>
      </c>
      <c r="C135" s="3">
        <v>20070706112315</v>
      </c>
      <c r="D135" s="3">
        <f t="shared" si="112"/>
        <v>10</v>
      </c>
      <c r="E135" s="3">
        <f t="shared" si="113"/>
        <v>240</v>
      </c>
      <c r="F135">
        <v>9</v>
      </c>
      <c r="G135">
        <f t="shared" si="114"/>
        <v>216</v>
      </c>
      <c r="H135" s="4">
        <v>9.5088799999999996</v>
      </c>
      <c r="I135" s="4">
        <f t="shared" si="115"/>
        <v>3.9620333333333333</v>
      </c>
      <c r="J135" s="4">
        <f t="shared" si="116"/>
        <v>4.4022592592592593</v>
      </c>
      <c r="K135">
        <v>148</v>
      </c>
      <c r="L135">
        <v>0</v>
      </c>
      <c r="M135" s="4">
        <v>0</v>
      </c>
      <c r="N135">
        <v>0</v>
      </c>
      <c r="O135" s="4">
        <v>0</v>
      </c>
      <c r="P135" s="4">
        <f t="shared" si="117"/>
        <v>0</v>
      </c>
      <c r="Q135" s="4">
        <f t="shared" si="118"/>
        <v>0</v>
      </c>
      <c r="R135" t="s">
        <v>48</v>
      </c>
      <c r="S135" t="s">
        <v>48</v>
      </c>
      <c r="T135">
        <v>0</v>
      </c>
      <c r="U135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f t="shared" si="119"/>
        <v>0</v>
      </c>
      <c r="AC135" s="153">
        <v>80</v>
      </c>
      <c r="AD135" s="102">
        <v>0</v>
      </c>
      <c r="AE135" s="102">
        <v>0</v>
      </c>
      <c r="AF135" s="102">
        <v>0</v>
      </c>
      <c r="AG135" s="102">
        <v>0</v>
      </c>
      <c r="AH135" s="102">
        <v>0</v>
      </c>
      <c r="AI135" s="102">
        <v>0</v>
      </c>
      <c r="AJ135" s="102">
        <v>0</v>
      </c>
      <c r="AK135" s="102">
        <v>0</v>
      </c>
      <c r="AL135" s="102">
        <v>0</v>
      </c>
      <c r="AM135" s="102">
        <f t="shared" si="120"/>
        <v>0.19320261245000001</v>
      </c>
      <c r="AN135">
        <v>711</v>
      </c>
      <c r="AO135">
        <v>6700</v>
      </c>
      <c r="AP135" s="4">
        <f t="shared" si="121"/>
        <v>1.8611111111111112</v>
      </c>
      <c r="AQ135" s="2">
        <v>0.57549768518518518</v>
      </c>
      <c r="AR135" s="4">
        <v>2</v>
      </c>
      <c r="AS135">
        <v>34232</v>
      </c>
      <c r="AT135" s="4">
        <f t="shared" si="122"/>
        <v>9.5088888888888885</v>
      </c>
      <c r="AU135">
        <v>79</v>
      </c>
      <c r="AV135" s="4">
        <f t="shared" si="123"/>
        <v>3.2916666666666665</v>
      </c>
      <c r="AW135">
        <v>48.763500000000001</v>
      </c>
      <c r="AX135" s="3">
        <v>0</v>
      </c>
      <c r="AY135">
        <f t="shared" si="124"/>
        <v>711</v>
      </c>
      <c r="AZ135" s="4">
        <f t="shared" si="125"/>
        <v>0</v>
      </c>
      <c r="BA135" s="4"/>
    </row>
    <row r="136" spans="2:53" x14ac:dyDescent="0.35">
      <c r="B136" s="3">
        <v>20070430005405</v>
      </c>
      <c r="C136" s="3">
        <v>20070507024035</v>
      </c>
      <c r="D136" s="3">
        <f t="shared" si="112"/>
        <v>8</v>
      </c>
      <c r="E136" s="3">
        <f t="shared" si="113"/>
        <v>192</v>
      </c>
      <c r="F136">
        <v>6</v>
      </c>
      <c r="G136">
        <f t="shared" si="114"/>
        <v>144</v>
      </c>
      <c r="H136" s="4">
        <v>12.3642</v>
      </c>
      <c r="I136" s="4">
        <f t="shared" si="115"/>
        <v>6.4396875000000007</v>
      </c>
      <c r="J136" s="4">
        <f t="shared" si="116"/>
        <v>8.5862500000000015</v>
      </c>
      <c r="K136">
        <v>161</v>
      </c>
      <c r="L136">
        <v>0</v>
      </c>
      <c r="M136" s="4">
        <v>0</v>
      </c>
      <c r="N136">
        <v>0</v>
      </c>
      <c r="O136" s="4">
        <v>0</v>
      </c>
      <c r="P136" s="4">
        <f t="shared" si="117"/>
        <v>0</v>
      </c>
      <c r="Q136" s="4">
        <f t="shared" si="118"/>
        <v>0</v>
      </c>
      <c r="R136" t="s">
        <v>48</v>
      </c>
      <c r="S136" t="s">
        <v>48</v>
      </c>
      <c r="T136">
        <v>0</v>
      </c>
      <c r="U136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f t="shared" si="119"/>
        <v>0</v>
      </c>
      <c r="AC136" s="153">
        <v>86</v>
      </c>
      <c r="AD136" s="102">
        <v>0</v>
      </c>
      <c r="AE136" s="102">
        <v>0</v>
      </c>
      <c r="AF136" s="102">
        <v>0</v>
      </c>
      <c r="AG136" s="102">
        <v>0</v>
      </c>
      <c r="AH136" s="102">
        <v>0</v>
      </c>
      <c r="AI136" s="102">
        <v>0</v>
      </c>
      <c r="AJ136" s="102">
        <v>0</v>
      </c>
      <c r="AK136" s="102">
        <v>0</v>
      </c>
      <c r="AL136" s="102">
        <v>0</v>
      </c>
      <c r="AM136" s="102">
        <f t="shared" si="120"/>
        <v>0.51646293750000005</v>
      </c>
      <c r="AN136">
        <v>561</v>
      </c>
      <c r="AO136">
        <v>7514</v>
      </c>
      <c r="AP136" s="4">
        <f t="shared" si="121"/>
        <v>2.0872222222222221</v>
      </c>
      <c r="AQ136" s="2">
        <v>0.21769675925925924</v>
      </c>
      <c r="AR136" s="4">
        <v>4</v>
      </c>
      <c r="AS136">
        <v>44511</v>
      </c>
      <c r="AT136" s="4">
        <f t="shared" si="122"/>
        <v>12.364166666666666</v>
      </c>
      <c r="AU136">
        <v>93.5</v>
      </c>
      <c r="AV136" s="4">
        <f t="shared" si="123"/>
        <v>3.8958333333333335</v>
      </c>
      <c r="AW136">
        <v>80.2</v>
      </c>
      <c r="AX136" s="3">
        <v>0</v>
      </c>
      <c r="AY136">
        <f t="shared" si="124"/>
        <v>561</v>
      </c>
      <c r="AZ136" s="4">
        <f t="shared" si="125"/>
        <v>0</v>
      </c>
      <c r="BA136" s="4"/>
    </row>
    <row r="137" spans="2:53" x14ac:dyDescent="0.35">
      <c r="B137" s="3">
        <v>20070815003706</v>
      </c>
      <c r="C137" s="3">
        <v>20070820004341</v>
      </c>
      <c r="D137" s="3">
        <f t="shared" si="112"/>
        <v>6</v>
      </c>
      <c r="E137" s="3">
        <f t="shared" si="113"/>
        <v>144</v>
      </c>
      <c r="F137">
        <v>8</v>
      </c>
      <c r="G137">
        <f t="shared" si="114"/>
        <v>192</v>
      </c>
      <c r="H137" s="4">
        <v>1.71916</v>
      </c>
      <c r="I137" s="4">
        <f t="shared" si="115"/>
        <v>1.1938611111111113</v>
      </c>
      <c r="J137" s="4">
        <f t="shared" si="116"/>
        <v>0.89539583333333328</v>
      </c>
      <c r="K137">
        <v>33</v>
      </c>
      <c r="L137">
        <v>0</v>
      </c>
      <c r="M137" s="4">
        <v>0</v>
      </c>
      <c r="N137">
        <v>0</v>
      </c>
      <c r="O137" s="4">
        <v>0</v>
      </c>
      <c r="P137" s="4">
        <f t="shared" si="117"/>
        <v>0</v>
      </c>
      <c r="Q137" s="4">
        <f t="shared" si="118"/>
        <v>0</v>
      </c>
      <c r="R137" t="s">
        <v>48</v>
      </c>
      <c r="S137" t="s">
        <v>48</v>
      </c>
      <c r="T137">
        <v>0</v>
      </c>
      <c r="U137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f t="shared" si="119"/>
        <v>0</v>
      </c>
      <c r="AC137" s="153">
        <v>87</v>
      </c>
      <c r="AD137" s="102">
        <v>0</v>
      </c>
      <c r="AE137" s="102">
        <v>0</v>
      </c>
      <c r="AF137" s="102">
        <v>0</v>
      </c>
      <c r="AG137" s="102">
        <v>0</v>
      </c>
      <c r="AH137" s="102">
        <v>0</v>
      </c>
      <c r="AI137" s="102">
        <v>0</v>
      </c>
      <c r="AJ137" s="102">
        <v>0</v>
      </c>
      <c r="AK137" s="102">
        <v>0</v>
      </c>
      <c r="AL137" s="102">
        <v>0</v>
      </c>
      <c r="AM137" s="102">
        <f t="shared" si="120"/>
        <v>5.1311195466666668E-2</v>
      </c>
      <c r="AN137">
        <v>152</v>
      </c>
      <c r="AO137">
        <v>557</v>
      </c>
      <c r="AP137" s="4">
        <f t="shared" si="121"/>
        <v>0.15472222222222223</v>
      </c>
      <c r="AQ137" s="2">
        <v>0.63052083333333331</v>
      </c>
      <c r="AR137" s="4">
        <v>2</v>
      </c>
      <c r="AS137">
        <v>6189</v>
      </c>
      <c r="AT137" s="4">
        <f t="shared" si="122"/>
        <v>1.7191666666666667</v>
      </c>
      <c r="AU137">
        <v>19</v>
      </c>
      <c r="AV137" s="4">
        <f t="shared" si="123"/>
        <v>0.79166666666666663</v>
      </c>
      <c r="AW137">
        <v>42.979199999999999</v>
      </c>
      <c r="AX137" s="3">
        <v>0</v>
      </c>
      <c r="AY137">
        <f t="shared" si="124"/>
        <v>152</v>
      </c>
      <c r="AZ137" s="4">
        <f t="shared" si="125"/>
        <v>0</v>
      </c>
      <c r="BA137" s="4"/>
    </row>
    <row r="138" spans="2:53" x14ac:dyDescent="0.35">
      <c r="B138" s="3">
        <v>20080926104408</v>
      </c>
      <c r="C138" s="3">
        <v>20081012075807</v>
      </c>
      <c r="D138" s="3">
        <f t="shared" si="112"/>
        <v>17</v>
      </c>
      <c r="E138" s="3">
        <f t="shared" si="113"/>
        <v>408</v>
      </c>
      <c r="F138">
        <v>59</v>
      </c>
      <c r="G138">
        <f t="shared" si="114"/>
        <v>1416</v>
      </c>
      <c r="H138" s="4">
        <v>25.805800000000001</v>
      </c>
      <c r="I138" s="4">
        <f t="shared" si="115"/>
        <v>6.324950980392158</v>
      </c>
      <c r="J138" s="4">
        <f t="shared" si="116"/>
        <v>1.8224435028248589</v>
      </c>
      <c r="K138">
        <v>566</v>
      </c>
      <c r="L138">
        <v>0</v>
      </c>
      <c r="M138" s="4">
        <v>0</v>
      </c>
      <c r="N138">
        <v>0</v>
      </c>
      <c r="O138" s="4">
        <v>0</v>
      </c>
      <c r="P138" s="4">
        <f t="shared" si="117"/>
        <v>0</v>
      </c>
      <c r="Q138" s="4">
        <f t="shared" si="118"/>
        <v>0</v>
      </c>
      <c r="R138" t="s">
        <v>48</v>
      </c>
      <c r="S138" t="s">
        <v>48</v>
      </c>
      <c r="T138">
        <v>0</v>
      </c>
      <c r="U138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f t="shared" si="119"/>
        <v>0</v>
      </c>
      <c r="AC138" s="153">
        <v>88</v>
      </c>
      <c r="AD138" s="102">
        <v>0</v>
      </c>
      <c r="AE138" s="102">
        <v>0</v>
      </c>
      <c r="AF138" s="102">
        <v>0</v>
      </c>
      <c r="AG138" s="102">
        <v>0</v>
      </c>
      <c r="AH138" s="102">
        <v>0</v>
      </c>
      <c r="AI138" s="102">
        <v>0</v>
      </c>
      <c r="AJ138" s="102">
        <v>0</v>
      </c>
      <c r="AK138" s="102">
        <v>0</v>
      </c>
      <c r="AL138" s="102">
        <v>0</v>
      </c>
      <c r="AM138" s="102">
        <f t="shared" si="120"/>
        <v>2.1843091711764708E-2</v>
      </c>
      <c r="AN138">
        <v>26960</v>
      </c>
      <c r="AO138">
        <v>3611</v>
      </c>
      <c r="AP138" s="4">
        <f t="shared" si="121"/>
        <v>1.0030555555555556</v>
      </c>
      <c r="AQ138" s="2">
        <v>0.43792824074074077</v>
      </c>
      <c r="AR138" s="4">
        <v>0.99999300000000002</v>
      </c>
      <c r="AS138">
        <v>92902</v>
      </c>
      <c r="AT138" s="4">
        <f t="shared" si="122"/>
        <v>25.806111111111111</v>
      </c>
      <c r="AU138">
        <v>456.94900000000001</v>
      </c>
      <c r="AV138" s="4">
        <f t="shared" si="123"/>
        <v>19.039541666666668</v>
      </c>
      <c r="AW138">
        <v>3.4534799999999999</v>
      </c>
      <c r="AX138" s="3">
        <v>0</v>
      </c>
      <c r="AY138">
        <f t="shared" si="124"/>
        <v>26960</v>
      </c>
      <c r="AZ138" s="4">
        <f t="shared" si="125"/>
        <v>0</v>
      </c>
      <c r="BA138" s="4"/>
    </row>
    <row r="139" spans="2:53" x14ac:dyDescent="0.35">
      <c r="B139" s="3">
        <v>20080411083823</v>
      </c>
      <c r="C139" s="3">
        <v>20080801060709</v>
      </c>
      <c r="D139" s="3">
        <f t="shared" si="112"/>
        <v>113</v>
      </c>
      <c r="E139" s="3">
        <f t="shared" si="113"/>
        <v>2712</v>
      </c>
      <c r="F139">
        <v>64</v>
      </c>
      <c r="G139">
        <f t="shared" si="114"/>
        <v>1536</v>
      </c>
      <c r="H139" s="4">
        <v>92.542400000000001</v>
      </c>
      <c r="I139" s="4">
        <f t="shared" si="115"/>
        <v>3.4123303834808256</v>
      </c>
      <c r="J139" s="4">
        <f t="shared" si="116"/>
        <v>6.0248958333333329</v>
      </c>
      <c r="K139">
        <v>2912</v>
      </c>
      <c r="L139">
        <v>0</v>
      </c>
      <c r="M139" s="4">
        <v>0</v>
      </c>
      <c r="N139">
        <v>0</v>
      </c>
      <c r="O139" s="4">
        <v>0</v>
      </c>
      <c r="P139" s="4">
        <f t="shared" si="117"/>
        <v>0</v>
      </c>
      <c r="Q139" s="4">
        <f t="shared" si="118"/>
        <v>0</v>
      </c>
      <c r="R139" t="s">
        <v>48</v>
      </c>
      <c r="S139" t="s">
        <v>48</v>
      </c>
      <c r="T139">
        <v>0</v>
      </c>
      <c r="U139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f t="shared" si="119"/>
        <v>0</v>
      </c>
      <c r="AC139" s="153">
        <v>89</v>
      </c>
      <c r="AD139" s="102">
        <v>0</v>
      </c>
      <c r="AE139" s="102">
        <v>0</v>
      </c>
      <c r="AF139" s="102">
        <v>0</v>
      </c>
      <c r="AG139" s="102">
        <v>0</v>
      </c>
      <c r="AH139" s="102">
        <v>0</v>
      </c>
      <c r="AI139" s="102">
        <v>0</v>
      </c>
      <c r="AJ139" s="102">
        <v>0</v>
      </c>
      <c r="AK139" s="102">
        <v>0</v>
      </c>
      <c r="AL139" s="102">
        <v>0</v>
      </c>
      <c r="AM139" s="102">
        <f t="shared" si="120"/>
        <v>3.684395484955752E-2</v>
      </c>
      <c r="AN139">
        <v>30919</v>
      </c>
      <c r="AO139">
        <v>21001</v>
      </c>
      <c r="AP139" s="4">
        <f t="shared" si="121"/>
        <v>5.8336111111111109</v>
      </c>
      <c r="AQ139" s="2">
        <v>0.45789351851851851</v>
      </c>
      <c r="AR139" s="4">
        <v>0.99999300000000002</v>
      </c>
      <c r="AS139">
        <v>333151</v>
      </c>
      <c r="AT139" s="4">
        <f t="shared" si="122"/>
        <v>92.541944444444439</v>
      </c>
      <c r="AU139">
        <v>483.10899999999998</v>
      </c>
      <c r="AV139" s="4">
        <f t="shared" si="123"/>
        <v>20.129541666666665</v>
      </c>
      <c r="AW139">
        <v>10.7973</v>
      </c>
      <c r="AX139" s="3">
        <v>0</v>
      </c>
      <c r="AY139">
        <f t="shared" si="124"/>
        <v>30919</v>
      </c>
      <c r="AZ139" s="4">
        <f t="shared" si="125"/>
        <v>0</v>
      </c>
      <c r="BA139" s="4"/>
    </row>
    <row r="140" spans="2:53" x14ac:dyDescent="0.35">
      <c r="B140" s="3">
        <v>20070722000341</v>
      </c>
      <c r="C140" s="3">
        <v>20070729045552</v>
      </c>
      <c r="D140" s="3">
        <f t="shared" si="112"/>
        <v>8</v>
      </c>
      <c r="E140" s="3">
        <f t="shared" si="113"/>
        <v>192</v>
      </c>
      <c r="F140">
        <v>8</v>
      </c>
      <c r="G140">
        <f t="shared" si="114"/>
        <v>192</v>
      </c>
      <c r="H140" s="4">
        <v>19.432200000000002</v>
      </c>
      <c r="I140" s="4">
        <f t="shared" si="115"/>
        <v>10.1209375</v>
      </c>
      <c r="J140" s="4">
        <f t="shared" si="116"/>
        <v>10.1209375</v>
      </c>
      <c r="K140">
        <v>132</v>
      </c>
      <c r="L140">
        <v>0</v>
      </c>
      <c r="M140" s="4">
        <v>0</v>
      </c>
      <c r="N140">
        <v>0</v>
      </c>
      <c r="O140" s="4">
        <v>0</v>
      </c>
      <c r="P140" s="4">
        <f t="shared" si="117"/>
        <v>0</v>
      </c>
      <c r="Q140" s="4">
        <f t="shared" si="118"/>
        <v>0</v>
      </c>
      <c r="R140" t="s">
        <v>48</v>
      </c>
      <c r="S140" t="s">
        <v>48</v>
      </c>
      <c r="T140">
        <v>0</v>
      </c>
      <c r="U140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f t="shared" si="119"/>
        <v>0</v>
      </c>
      <c r="AC140" s="153">
        <v>90</v>
      </c>
      <c r="AD140" s="102">
        <v>0</v>
      </c>
      <c r="AE140" s="102">
        <v>0</v>
      </c>
      <c r="AF140" s="102">
        <v>0</v>
      </c>
      <c r="AG140" s="102">
        <v>0</v>
      </c>
      <c r="AH140" s="102">
        <v>0</v>
      </c>
      <c r="AI140" s="102">
        <v>0</v>
      </c>
      <c r="AJ140" s="102">
        <v>0</v>
      </c>
      <c r="AK140" s="102">
        <v>0</v>
      </c>
      <c r="AL140" s="102">
        <v>0</v>
      </c>
      <c r="AM140" s="102">
        <f t="shared" si="120"/>
        <v>2.2692963643749997</v>
      </c>
      <c r="AN140">
        <v>320</v>
      </c>
      <c r="AO140">
        <v>19865</v>
      </c>
      <c r="AP140" s="4">
        <f t="shared" si="121"/>
        <v>5.5180555555555557</v>
      </c>
      <c r="AQ140" s="2">
        <v>0.44921296296296293</v>
      </c>
      <c r="AR140" s="4">
        <v>5</v>
      </c>
      <c r="AS140">
        <v>69956</v>
      </c>
      <c r="AT140" s="4">
        <f t="shared" si="122"/>
        <v>19.432222222222222</v>
      </c>
      <c r="AU140">
        <v>40</v>
      </c>
      <c r="AV140" s="4">
        <f t="shared" si="123"/>
        <v>1.6666666666666667</v>
      </c>
      <c r="AW140">
        <v>224.21799999999999</v>
      </c>
      <c r="AX140" s="3">
        <v>0</v>
      </c>
      <c r="AY140">
        <f t="shared" si="124"/>
        <v>320</v>
      </c>
      <c r="AZ140" s="4">
        <f t="shared" si="125"/>
        <v>0</v>
      </c>
      <c r="BA140" s="4"/>
    </row>
    <row r="141" spans="2:53" x14ac:dyDescent="0.35">
      <c r="B141" s="3">
        <v>20080714175310</v>
      </c>
      <c r="C141" s="3">
        <v>20080829013538</v>
      </c>
      <c r="D141" s="3">
        <f t="shared" si="112"/>
        <v>47</v>
      </c>
      <c r="E141" s="3">
        <f t="shared" si="113"/>
        <v>1128</v>
      </c>
      <c r="F141">
        <v>23</v>
      </c>
      <c r="G141">
        <f t="shared" si="114"/>
        <v>552</v>
      </c>
      <c r="H141" s="4">
        <v>11.097</v>
      </c>
      <c r="I141" s="4">
        <f t="shared" si="115"/>
        <v>0.98377659574468079</v>
      </c>
      <c r="J141" s="4">
        <f t="shared" si="116"/>
        <v>2.0103260869565216</v>
      </c>
      <c r="K141">
        <v>135</v>
      </c>
      <c r="L141">
        <v>0</v>
      </c>
      <c r="M141" s="4">
        <v>0</v>
      </c>
      <c r="N141">
        <v>0</v>
      </c>
      <c r="O141" s="4">
        <v>0</v>
      </c>
      <c r="P141" s="4">
        <f t="shared" si="117"/>
        <v>0</v>
      </c>
      <c r="Q141" s="4">
        <f t="shared" si="118"/>
        <v>0</v>
      </c>
      <c r="R141" t="s">
        <v>48</v>
      </c>
      <c r="S141" t="s">
        <v>48</v>
      </c>
      <c r="T141">
        <v>0</v>
      </c>
      <c r="U141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f t="shared" si="119"/>
        <v>0</v>
      </c>
      <c r="AC141" s="153">
        <v>93</v>
      </c>
      <c r="AD141" s="102">
        <v>0</v>
      </c>
      <c r="AE141" s="102">
        <v>0</v>
      </c>
      <c r="AF141" s="102">
        <v>0</v>
      </c>
      <c r="AG141" s="102">
        <v>0</v>
      </c>
      <c r="AH141" s="102">
        <v>0</v>
      </c>
      <c r="AI141" s="102">
        <v>0</v>
      </c>
      <c r="AJ141" s="102">
        <v>0</v>
      </c>
      <c r="AK141" s="102">
        <v>0</v>
      </c>
      <c r="AL141" s="102">
        <v>0</v>
      </c>
      <c r="AM141" s="102">
        <f t="shared" si="120"/>
        <v>4.4282735904255313E-3</v>
      </c>
      <c r="AN141">
        <v>8898</v>
      </c>
      <c r="AO141">
        <v>9024</v>
      </c>
      <c r="AP141" s="4">
        <f t="shared" si="121"/>
        <v>2.5066666666666668</v>
      </c>
      <c r="AQ141" s="2">
        <v>0.84621527777777772</v>
      </c>
      <c r="AR141" s="4">
        <v>0.99999300000000002</v>
      </c>
      <c r="AS141">
        <v>39949</v>
      </c>
      <c r="AT141" s="4">
        <f t="shared" si="122"/>
        <v>11.096944444444444</v>
      </c>
      <c r="AU141">
        <v>386.87</v>
      </c>
      <c r="AV141" s="4">
        <f t="shared" si="123"/>
        <v>16.119583333333335</v>
      </c>
      <c r="AW141">
        <v>4.5012999999999996</v>
      </c>
      <c r="AX141" s="3">
        <v>0</v>
      </c>
      <c r="AY141">
        <f t="shared" si="124"/>
        <v>8898</v>
      </c>
      <c r="AZ141" s="4">
        <f t="shared" si="125"/>
        <v>0</v>
      </c>
      <c r="BA141" s="4"/>
    </row>
    <row r="142" spans="2:53" x14ac:dyDescent="0.35">
      <c r="B142" s="3">
        <v>20070731114843</v>
      </c>
      <c r="C142" s="3">
        <v>20070810095141</v>
      </c>
      <c r="D142" s="3">
        <f t="shared" si="112"/>
        <v>11</v>
      </c>
      <c r="E142" s="3">
        <f t="shared" si="113"/>
        <v>264</v>
      </c>
      <c r="F142">
        <v>22</v>
      </c>
      <c r="G142">
        <f t="shared" si="114"/>
        <v>528</v>
      </c>
      <c r="H142" s="4">
        <v>68.291300000000007</v>
      </c>
      <c r="I142" s="4">
        <f t="shared" si="115"/>
        <v>25.86791666666667</v>
      </c>
      <c r="J142" s="4">
        <f t="shared" si="116"/>
        <v>12.933958333333335</v>
      </c>
      <c r="K142">
        <v>386</v>
      </c>
      <c r="L142">
        <v>0</v>
      </c>
      <c r="M142" s="4">
        <v>0</v>
      </c>
      <c r="N142">
        <v>0</v>
      </c>
      <c r="O142" s="4">
        <v>0</v>
      </c>
      <c r="P142" s="4">
        <f t="shared" si="117"/>
        <v>0</v>
      </c>
      <c r="Q142" s="4">
        <f t="shared" si="118"/>
        <v>0</v>
      </c>
      <c r="R142" t="s">
        <v>48</v>
      </c>
      <c r="S142" t="s">
        <v>48</v>
      </c>
      <c r="T142">
        <v>0</v>
      </c>
      <c r="U142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f t="shared" si="119"/>
        <v>0</v>
      </c>
      <c r="AC142" s="153">
        <v>94</v>
      </c>
      <c r="AD142" s="102">
        <v>0</v>
      </c>
      <c r="AE142" s="102">
        <v>0</v>
      </c>
      <c r="AF142" s="102">
        <v>0</v>
      </c>
      <c r="AG142" s="102">
        <v>0</v>
      </c>
      <c r="AH142" s="102">
        <v>0</v>
      </c>
      <c r="AI142" s="102">
        <v>0</v>
      </c>
      <c r="AJ142" s="102">
        <v>0</v>
      </c>
      <c r="AK142" s="102">
        <v>0</v>
      </c>
      <c r="AL142" s="102">
        <v>0</v>
      </c>
      <c r="AM142" s="102">
        <f t="shared" si="120"/>
        <v>2.7294532270833338</v>
      </c>
      <c r="AN142">
        <v>2352</v>
      </c>
      <c r="AO142">
        <v>19445</v>
      </c>
      <c r="AP142" s="4">
        <f t="shared" si="121"/>
        <v>5.4013888888888886</v>
      </c>
      <c r="AQ142" s="2">
        <v>0.66082175925925923</v>
      </c>
      <c r="AR142" s="4">
        <v>2</v>
      </c>
      <c r="AS142">
        <v>245849</v>
      </c>
      <c r="AT142" s="4">
        <f t="shared" si="122"/>
        <v>68.291388888888889</v>
      </c>
      <c r="AU142">
        <v>106.90900000000001</v>
      </c>
      <c r="AV142" s="4">
        <f t="shared" si="123"/>
        <v>4.4545416666666666</v>
      </c>
      <c r="AW142">
        <v>105.515</v>
      </c>
      <c r="AX142" s="3">
        <v>0</v>
      </c>
      <c r="AY142">
        <f t="shared" si="124"/>
        <v>2352</v>
      </c>
      <c r="AZ142" s="4">
        <f t="shared" si="125"/>
        <v>0</v>
      </c>
      <c r="BA142" s="4"/>
    </row>
    <row r="143" spans="2:53" x14ac:dyDescent="0.35">
      <c r="B143" s="3">
        <v>20070412134621</v>
      </c>
      <c r="C143" s="3">
        <v>20070625132252</v>
      </c>
      <c r="D143" s="3">
        <f t="shared" si="112"/>
        <v>75</v>
      </c>
      <c r="E143" s="3">
        <f t="shared" si="113"/>
        <v>1800</v>
      </c>
      <c r="F143">
        <v>38</v>
      </c>
      <c r="G143">
        <f t="shared" si="114"/>
        <v>912</v>
      </c>
      <c r="H143" s="4">
        <v>42.363799999999998</v>
      </c>
      <c r="I143" s="4">
        <f t="shared" si="115"/>
        <v>2.3535444444444442</v>
      </c>
      <c r="J143" s="4">
        <f t="shared" si="116"/>
        <v>4.6451535087719291</v>
      </c>
      <c r="K143">
        <v>221</v>
      </c>
      <c r="L143">
        <v>0</v>
      </c>
      <c r="M143" s="4">
        <v>0</v>
      </c>
      <c r="N143">
        <v>0</v>
      </c>
      <c r="O143" s="4">
        <v>0</v>
      </c>
      <c r="P143" s="4">
        <f t="shared" si="117"/>
        <v>0</v>
      </c>
      <c r="Q143" s="4">
        <f t="shared" si="118"/>
        <v>0</v>
      </c>
      <c r="R143" t="s">
        <v>48</v>
      </c>
      <c r="S143" t="s">
        <v>48</v>
      </c>
      <c r="T143">
        <v>0</v>
      </c>
      <c r="U143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f t="shared" si="119"/>
        <v>0</v>
      </c>
      <c r="AC143" s="153">
        <v>97</v>
      </c>
      <c r="AD143" s="102">
        <v>0</v>
      </c>
      <c r="AE143" s="102">
        <v>0</v>
      </c>
      <c r="AF143" s="102">
        <v>0</v>
      </c>
      <c r="AG143" s="102">
        <v>0</v>
      </c>
      <c r="AH143" s="102">
        <v>0</v>
      </c>
      <c r="AI143" s="102">
        <v>0</v>
      </c>
      <c r="AJ143" s="102">
        <v>0</v>
      </c>
      <c r="AK143" s="102">
        <v>0</v>
      </c>
      <c r="AL143" s="102">
        <v>0</v>
      </c>
      <c r="AM143" s="102">
        <f t="shared" si="120"/>
        <v>0.23676657111111105</v>
      </c>
      <c r="AN143">
        <v>1554</v>
      </c>
      <c r="AO143">
        <v>20176</v>
      </c>
      <c r="AP143" s="4">
        <f t="shared" si="121"/>
        <v>5.6044444444444448</v>
      </c>
      <c r="AQ143" s="2">
        <v>0.39938657407407407</v>
      </c>
      <c r="AR143" s="4">
        <v>2</v>
      </c>
      <c r="AS143">
        <v>152509</v>
      </c>
      <c r="AT143" s="4">
        <f t="shared" si="122"/>
        <v>42.363611111111112</v>
      </c>
      <c r="AU143">
        <v>40.8947</v>
      </c>
      <c r="AV143" s="4">
        <f t="shared" si="123"/>
        <v>1.7039458333333333</v>
      </c>
      <c r="AW143">
        <v>100.6</v>
      </c>
      <c r="AX143" s="3">
        <v>0</v>
      </c>
      <c r="AY143">
        <f t="shared" si="124"/>
        <v>1554</v>
      </c>
      <c r="AZ143" s="4">
        <f t="shared" si="125"/>
        <v>0</v>
      </c>
      <c r="BA143" s="4"/>
    </row>
    <row r="144" spans="2:53" x14ac:dyDescent="0.35">
      <c r="B144" s="3">
        <v>20070526102144</v>
      </c>
      <c r="C144" s="3">
        <v>20070604103524</v>
      </c>
      <c r="D144" s="3">
        <f t="shared" si="112"/>
        <v>10</v>
      </c>
      <c r="E144" s="3">
        <f t="shared" si="113"/>
        <v>240</v>
      </c>
      <c r="F144">
        <v>6</v>
      </c>
      <c r="G144">
        <f t="shared" si="114"/>
        <v>144</v>
      </c>
      <c r="H144" s="4">
        <v>27.908100000000001</v>
      </c>
      <c r="I144" s="4">
        <f t="shared" si="115"/>
        <v>11.628375</v>
      </c>
      <c r="J144" s="4">
        <f t="shared" si="116"/>
        <v>19.380625000000002</v>
      </c>
      <c r="K144">
        <v>138</v>
      </c>
      <c r="L144">
        <v>0</v>
      </c>
      <c r="M144" s="4">
        <v>0</v>
      </c>
      <c r="N144">
        <v>0</v>
      </c>
      <c r="O144" s="4">
        <v>0</v>
      </c>
      <c r="P144" s="4">
        <f t="shared" si="117"/>
        <v>0</v>
      </c>
      <c r="Q144" s="4">
        <f t="shared" si="118"/>
        <v>0</v>
      </c>
      <c r="R144" t="s">
        <v>48</v>
      </c>
      <c r="S144" t="s">
        <v>48</v>
      </c>
      <c r="T144">
        <v>0</v>
      </c>
      <c r="U14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f t="shared" si="119"/>
        <v>0</v>
      </c>
      <c r="AC144" s="153">
        <v>98</v>
      </c>
      <c r="AD144" s="102">
        <v>0</v>
      </c>
      <c r="AE144" s="102">
        <v>0</v>
      </c>
      <c r="AF144" s="102">
        <v>0</v>
      </c>
      <c r="AG144" s="102">
        <v>0</v>
      </c>
      <c r="AH144" s="102">
        <v>0</v>
      </c>
      <c r="AI144" s="102">
        <v>0</v>
      </c>
      <c r="AJ144" s="102">
        <v>0</v>
      </c>
      <c r="AK144" s="102">
        <v>0</v>
      </c>
      <c r="AL144" s="102">
        <v>0</v>
      </c>
      <c r="AM144" s="102">
        <f t="shared" si="120"/>
        <v>1.447697802375</v>
      </c>
      <c r="AN144">
        <v>813</v>
      </c>
      <c r="AO144">
        <v>16461</v>
      </c>
      <c r="AP144" s="4">
        <f t="shared" si="121"/>
        <v>4.5724999999999998</v>
      </c>
      <c r="AQ144" s="2">
        <v>0.40121527777777777</v>
      </c>
      <c r="AR144" s="4">
        <v>2</v>
      </c>
      <c r="AS144">
        <v>100469</v>
      </c>
      <c r="AT144" s="4">
        <f t="shared" si="122"/>
        <v>27.908055555555556</v>
      </c>
      <c r="AU144">
        <v>135.5</v>
      </c>
      <c r="AV144" s="4">
        <f t="shared" si="123"/>
        <v>5.645833333333333</v>
      </c>
      <c r="AW144">
        <v>124.497</v>
      </c>
      <c r="AX144" s="3">
        <v>0</v>
      </c>
      <c r="AY144">
        <f t="shared" si="124"/>
        <v>813</v>
      </c>
      <c r="AZ144" s="4">
        <f t="shared" si="125"/>
        <v>0</v>
      </c>
      <c r="BA144" s="4"/>
    </row>
    <row r="145" spans="2:53" x14ac:dyDescent="0.35">
      <c r="B145" s="3">
        <v>20071130094607</v>
      </c>
      <c r="C145" s="3">
        <v>20080316020659</v>
      </c>
      <c r="D145" s="3">
        <f t="shared" si="112"/>
        <v>108</v>
      </c>
      <c r="E145" s="3">
        <f t="shared" si="113"/>
        <v>2592</v>
      </c>
      <c r="F145">
        <v>16</v>
      </c>
      <c r="G145">
        <f t="shared" si="114"/>
        <v>384</v>
      </c>
      <c r="H145" s="4">
        <v>73.733099999999993</v>
      </c>
      <c r="I145" s="4">
        <f t="shared" si="115"/>
        <v>2.8446412037037034</v>
      </c>
      <c r="J145" s="4">
        <f t="shared" si="116"/>
        <v>19.201328124999996</v>
      </c>
      <c r="K145">
        <v>593</v>
      </c>
      <c r="L145">
        <v>0</v>
      </c>
      <c r="M145" s="4">
        <v>0</v>
      </c>
      <c r="N145">
        <v>0</v>
      </c>
      <c r="O145" s="4">
        <v>0</v>
      </c>
      <c r="P145" s="4">
        <f t="shared" si="117"/>
        <v>0</v>
      </c>
      <c r="Q145" s="4">
        <f t="shared" si="118"/>
        <v>0</v>
      </c>
      <c r="R145" t="s">
        <v>48</v>
      </c>
      <c r="S145" t="s">
        <v>48</v>
      </c>
      <c r="T145">
        <v>0</v>
      </c>
      <c r="U145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f t="shared" si="119"/>
        <v>0</v>
      </c>
      <c r="AC145" s="153">
        <v>99</v>
      </c>
      <c r="AD145" s="102">
        <v>0</v>
      </c>
      <c r="AE145" s="102">
        <v>0</v>
      </c>
      <c r="AF145" s="102">
        <v>0</v>
      </c>
      <c r="AG145" s="102">
        <v>0</v>
      </c>
      <c r="AH145" s="102">
        <v>0</v>
      </c>
      <c r="AI145" s="102">
        <v>0</v>
      </c>
      <c r="AJ145" s="102">
        <v>0</v>
      </c>
      <c r="AK145" s="102">
        <v>0</v>
      </c>
      <c r="AL145" s="102">
        <v>0</v>
      </c>
      <c r="AM145" s="102">
        <f t="shared" si="120"/>
        <v>0.84272211195601854</v>
      </c>
      <c r="AN145">
        <v>912</v>
      </c>
      <c r="AO145">
        <v>20721</v>
      </c>
      <c r="AP145" s="4">
        <f t="shared" si="121"/>
        <v>5.7558333333333334</v>
      </c>
      <c r="AQ145" s="2">
        <v>0.46284722222222219</v>
      </c>
      <c r="AR145" s="4">
        <v>3</v>
      </c>
      <c r="AS145">
        <v>265439</v>
      </c>
      <c r="AT145" s="4">
        <f t="shared" si="122"/>
        <v>73.733055555555552</v>
      </c>
      <c r="AU145">
        <v>57</v>
      </c>
      <c r="AV145" s="4">
        <f t="shared" si="123"/>
        <v>2.375</v>
      </c>
      <c r="AW145">
        <v>296.24900000000002</v>
      </c>
      <c r="AX145" s="3">
        <v>0</v>
      </c>
      <c r="AY145">
        <f t="shared" si="124"/>
        <v>912</v>
      </c>
      <c r="AZ145" s="4">
        <f t="shared" si="125"/>
        <v>0</v>
      </c>
      <c r="BA145" s="4"/>
    </row>
    <row r="146" spans="2:53" x14ac:dyDescent="0.35">
      <c r="B146" s="3">
        <v>20110729124412</v>
      </c>
      <c r="C146" s="3">
        <v>20110809143636</v>
      </c>
      <c r="D146" s="3">
        <f t="shared" si="112"/>
        <v>12</v>
      </c>
      <c r="E146" s="3">
        <f t="shared" si="113"/>
        <v>288</v>
      </c>
      <c r="F146">
        <v>7</v>
      </c>
      <c r="G146">
        <f t="shared" si="114"/>
        <v>168</v>
      </c>
      <c r="H146" s="4">
        <v>5.5669399999999998</v>
      </c>
      <c r="I146" s="4">
        <f t="shared" si="115"/>
        <v>1.9329652777777775</v>
      </c>
      <c r="J146" s="4">
        <f t="shared" si="116"/>
        <v>3.313654761904762</v>
      </c>
      <c r="K146">
        <v>49</v>
      </c>
      <c r="L146">
        <v>0</v>
      </c>
      <c r="M146" s="4">
        <v>0</v>
      </c>
      <c r="N146">
        <v>0</v>
      </c>
      <c r="O146" s="4">
        <v>0</v>
      </c>
      <c r="P146" s="4">
        <f t="shared" si="117"/>
        <v>0</v>
      </c>
      <c r="Q146" s="4">
        <f t="shared" si="118"/>
        <v>0</v>
      </c>
      <c r="R146" t="s">
        <v>48</v>
      </c>
      <c r="S146" t="s">
        <v>48</v>
      </c>
      <c r="T146">
        <v>0</v>
      </c>
      <c r="U146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f t="shared" si="119"/>
        <v>0</v>
      </c>
      <c r="AC146" s="153">
        <v>100</v>
      </c>
      <c r="AD146" s="102">
        <v>0</v>
      </c>
      <c r="AE146" s="102">
        <v>0</v>
      </c>
      <c r="AF146" s="102">
        <v>0</v>
      </c>
      <c r="AG146" s="102">
        <v>0</v>
      </c>
      <c r="AH146" s="102">
        <v>0</v>
      </c>
      <c r="AI146" s="102">
        <v>0</v>
      </c>
      <c r="AJ146" s="102">
        <v>0</v>
      </c>
      <c r="AK146" s="102">
        <v>0</v>
      </c>
      <c r="AL146" s="102">
        <v>0</v>
      </c>
      <c r="AM146" s="102">
        <f t="shared" si="120"/>
        <v>6.3620652670138885E-3</v>
      </c>
      <c r="AN146">
        <v>6096</v>
      </c>
      <c r="AO146">
        <v>7949</v>
      </c>
      <c r="AP146" s="4">
        <f t="shared" si="121"/>
        <v>2.2080555555555557</v>
      </c>
      <c r="AQ146" s="2">
        <v>0.63869212962962962</v>
      </c>
      <c r="AR146" s="4">
        <v>0.99999300000000002</v>
      </c>
      <c r="AS146">
        <v>20041</v>
      </c>
      <c r="AT146" s="4">
        <f t="shared" si="122"/>
        <v>5.5669444444444443</v>
      </c>
      <c r="AU146">
        <v>870.85699999999997</v>
      </c>
      <c r="AV146" s="4">
        <f t="shared" si="123"/>
        <v>36.285708333333332</v>
      </c>
      <c r="AW146">
        <v>3.29135</v>
      </c>
      <c r="AX146" s="3">
        <v>0</v>
      </c>
      <c r="AY146">
        <f t="shared" si="124"/>
        <v>6096</v>
      </c>
      <c r="AZ146" s="4">
        <f t="shared" si="125"/>
        <v>0</v>
      </c>
      <c r="BA146" s="4"/>
    </row>
    <row r="147" spans="2:53" x14ac:dyDescent="0.35">
      <c r="B147" s="3">
        <v>20111017133343</v>
      </c>
      <c r="C147" s="3">
        <v>20111231144437</v>
      </c>
      <c r="D147" s="3">
        <f t="shared" si="112"/>
        <v>76</v>
      </c>
      <c r="E147" s="3">
        <f t="shared" si="113"/>
        <v>1824</v>
      </c>
      <c r="F147">
        <v>38</v>
      </c>
      <c r="G147">
        <f t="shared" si="114"/>
        <v>912</v>
      </c>
      <c r="H147" s="4">
        <v>25.125299999999999</v>
      </c>
      <c r="I147" s="4">
        <f t="shared" si="115"/>
        <v>1.377483552631579</v>
      </c>
      <c r="J147" s="4">
        <f t="shared" si="116"/>
        <v>2.7549671052631579</v>
      </c>
      <c r="K147">
        <v>239</v>
      </c>
      <c r="L147">
        <v>0</v>
      </c>
      <c r="M147" s="4">
        <v>0</v>
      </c>
      <c r="N147">
        <v>0</v>
      </c>
      <c r="O147" s="4">
        <v>0</v>
      </c>
      <c r="P147" s="4">
        <f t="shared" si="117"/>
        <v>0</v>
      </c>
      <c r="Q147" s="4">
        <f t="shared" si="118"/>
        <v>0</v>
      </c>
      <c r="R147" t="s">
        <v>48</v>
      </c>
      <c r="S147" t="s">
        <v>48</v>
      </c>
      <c r="T147">
        <v>0</v>
      </c>
      <c r="U147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f t="shared" si="119"/>
        <v>0</v>
      </c>
      <c r="AC147" s="153">
        <v>102</v>
      </c>
      <c r="AD147" s="102">
        <v>0</v>
      </c>
      <c r="AE147" s="102">
        <v>0</v>
      </c>
      <c r="AF147" s="102">
        <v>0</v>
      </c>
      <c r="AG147" s="102">
        <v>0</v>
      </c>
      <c r="AH147" s="102">
        <v>0</v>
      </c>
      <c r="AI147" s="102">
        <v>0</v>
      </c>
      <c r="AJ147" s="102">
        <v>0</v>
      </c>
      <c r="AK147" s="102">
        <v>0</v>
      </c>
      <c r="AL147" s="102">
        <v>0</v>
      </c>
      <c r="AM147" s="102">
        <f t="shared" si="120"/>
        <v>1.8764218702302628E-2</v>
      </c>
      <c r="AN147">
        <v>6678</v>
      </c>
      <c r="AO147">
        <v>16703</v>
      </c>
      <c r="AP147" s="4">
        <f t="shared" si="121"/>
        <v>4.6397222222222219</v>
      </c>
      <c r="AQ147" s="2">
        <v>0.3961574074074074</v>
      </c>
      <c r="AR147" s="4">
        <v>1</v>
      </c>
      <c r="AS147">
        <v>90451</v>
      </c>
      <c r="AT147" s="4">
        <f t="shared" si="122"/>
        <v>25.125277777777779</v>
      </c>
      <c r="AU147">
        <v>175.73699999999999</v>
      </c>
      <c r="AV147" s="4">
        <f t="shared" si="123"/>
        <v>7.3223750000000001</v>
      </c>
      <c r="AW147">
        <v>13.6221</v>
      </c>
      <c r="AX147" s="3">
        <v>0</v>
      </c>
      <c r="AY147">
        <f t="shared" si="124"/>
        <v>6678</v>
      </c>
      <c r="AZ147" s="4">
        <f t="shared" si="125"/>
        <v>0</v>
      </c>
      <c r="BA147" s="4"/>
    </row>
    <row r="148" spans="2:53" x14ac:dyDescent="0.35">
      <c r="B148" s="3">
        <v>20080827055541</v>
      </c>
      <c r="C148" s="3">
        <v>20080920104637</v>
      </c>
      <c r="D148" s="3">
        <f t="shared" si="112"/>
        <v>25</v>
      </c>
      <c r="E148" s="3">
        <f t="shared" si="113"/>
        <v>600</v>
      </c>
      <c r="F148">
        <v>48</v>
      </c>
      <c r="G148">
        <f t="shared" si="114"/>
        <v>1152</v>
      </c>
      <c r="H148" s="4">
        <v>42.209400000000002</v>
      </c>
      <c r="I148" s="4">
        <f t="shared" si="115"/>
        <v>7.0349000000000013</v>
      </c>
      <c r="J148" s="4">
        <f t="shared" si="116"/>
        <v>3.6640104166666667</v>
      </c>
      <c r="K148">
        <v>758</v>
      </c>
      <c r="L148">
        <v>0</v>
      </c>
      <c r="M148" s="4">
        <v>0</v>
      </c>
      <c r="N148">
        <v>0</v>
      </c>
      <c r="O148" s="4">
        <v>0</v>
      </c>
      <c r="P148" s="4">
        <f t="shared" si="117"/>
        <v>0</v>
      </c>
      <c r="Q148" s="4">
        <f t="shared" si="118"/>
        <v>0</v>
      </c>
      <c r="R148" t="s">
        <v>48</v>
      </c>
      <c r="S148" t="s">
        <v>48</v>
      </c>
      <c r="T148">
        <v>0</v>
      </c>
      <c r="U148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f t="shared" si="119"/>
        <v>0</v>
      </c>
      <c r="AC148" s="153">
        <v>103</v>
      </c>
      <c r="AD148" s="102">
        <v>0</v>
      </c>
      <c r="AE148" s="102">
        <v>0</v>
      </c>
      <c r="AF148" s="102">
        <v>0</v>
      </c>
      <c r="AG148" s="102">
        <v>0</v>
      </c>
      <c r="AH148" s="102">
        <v>0</v>
      </c>
      <c r="AI148" s="102">
        <v>0</v>
      </c>
      <c r="AJ148" s="102">
        <v>0</v>
      </c>
      <c r="AK148" s="102">
        <v>0</v>
      </c>
      <c r="AL148" s="102">
        <v>0</v>
      </c>
      <c r="AM148" s="102">
        <f t="shared" si="120"/>
        <v>3.2691320998000005E-2</v>
      </c>
      <c r="AN148">
        <v>32747</v>
      </c>
      <c r="AO148">
        <v>8075</v>
      </c>
      <c r="AP148" s="4">
        <f t="shared" si="121"/>
        <v>2.2430555555555554</v>
      </c>
      <c r="AQ148" s="2">
        <v>0.53089120370370368</v>
      </c>
      <c r="AR148" s="4">
        <v>0.99999300000000002</v>
      </c>
      <c r="AS148">
        <v>151953</v>
      </c>
      <c r="AT148" s="4">
        <f t="shared" si="122"/>
        <v>42.209166666666668</v>
      </c>
      <c r="AU148">
        <v>682.22900000000004</v>
      </c>
      <c r="AV148" s="4">
        <f t="shared" si="123"/>
        <v>28.426208333333335</v>
      </c>
      <c r="AW148">
        <v>4.6470200000000004</v>
      </c>
      <c r="AX148" s="3">
        <v>0</v>
      </c>
      <c r="AY148">
        <f t="shared" si="124"/>
        <v>32747</v>
      </c>
      <c r="AZ148" s="4">
        <f t="shared" si="125"/>
        <v>0</v>
      </c>
      <c r="BA148" s="4"/>
    </row>
    <row r="149" spans="2:53" x14ac:dyDescent="0.35">
      <c r="B149" s="3">
        <v>20071008015645</v>
      </c>
      <c r="C149" s="3">
        <v>20071009234753</v>
      </c>
      <c r="D149" s="3">
        <f t="shared" si="112"/>
        <v>2</v>
      </c>
      <c r="E149" s="3">
        <f t="shared" si="113"/>
        <v>48</v>
      </c>
      <c r="F149">
        <v>3</v>
      </c>
      <c r="G149">
        <f t="shared" si="114"/>
        <v>72</v>
      </c>
      <c r="H149" s="4">
        <v>14.043900000000001</v>
      </c>
      <c r="I149" s="4">
        <f t="shared" si="115"/>
        <v>29.258125</v>
      </c>
      <c r="J149" s="4">
        <f t="shared" si="116"/>
        <v>19.505416666666665</v>
      </c>
      <c r="K149">
        <v>302</v>
      </c>
      <c r="L149">
        <v>0</v>
      </c>
      <c r="M149" s="4">
        <v>0</v>
      </c>
      <c r="N149">
        <v>0</v>
      </c>
      <c r="O149" s="4">
        <v>0</v>
      </c>
      <c r="P149" s="4">
        <f t="shared" si="117"/>
        <v>0</v>
      </c>
      <c r="Q149" s="4">
        <f t="shared" si="118"/>
        <v>0</v>
      </c>
      <c r="R149" t="s">
        <v>48</v>
      </c>
      <c r="S149" t="s">
        <v>48</v>
      </c>
      <c r="T149">
        <v>0</v>
      </c>
      <c r="U149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f t="shared" si="119"/>
        <v>0</v>
      </c>
      <c r="AC149" s="153">
        <v>106</v>
      </c>
      <c r="AD149" s="102">
        <v>0</v>
      </c>
      <c r="AE149" s="102">
        <v>0</v>
      </c>
      <c r="AF149" s="102">
        <v>0</v>
      </c>
      <c r="AG149" s="102">
        <v>0</v>
      </c>
      <c r="AH149" s="102">
        <v>0</v>
      </c>
      <c r="AI149" s="102">
        <v>0</v>
      </c>
      <c r="AJ149" s="102">
        <v>0</v>
      </c>
      <c r="AK149" s="102">
        <v>0</v>
      </c>
      <c r="AL149" s="102">
        <v>0</v>
      </c>
      <c r="AM149" s="102">
        <f t="shared" si="120"/>
        <v>1.7568070414375001</v>
      </c>
      <c r="AN149">
        <v>845</v>
      </c>
      <c r="AO149">
        <v>6721</v>
      </c>
      <c r="AP149" s="4">
        <f t="shared" si="121"/>
        <v>1.8669444444444445</v>
      </c>
      <c r="AQ149" s="2">
        <v>0.30487268518518518</v>
      </c>
      <c r="AR149" s="4">
        <v>2</v>
      </c>
      <c r="AS149">
        <v>50558</v>
      </c>
      <c r="AT149" s="4">
        <f t="shared" si="122"/>
        <v>14.043888888888889</v>
      </c>
      <c r="AU149">
        <v>281.66699999999997</v>
      </c>
      <c r="AV149" s="4">
        <f t="shared" si="123"/>
        <v>11.736124999999999</v>
      </c>
      <c r="AW149">
        <v>60.045099999999998</v>
      </c>
      <c r="AX149" s="3">
        <v>0</v>
      </c>
      <c r="AY149">
        <f t="shared" si="124"/>
        <v>845</v>
      </c>
      <c r="AZ149" s="4">
        <f t="shared" si="125"/>
        <v>0</v>
      </c>
      <c r="BA149" s="4"/>
    </row>
    <row r="150" spans="2:53" x14ac:dyDescent="0.35">
      <c r="B150" s="3">
        <v>20071002073329</v>
      </c>
      <c r="C150" s="3">
        <v>20071007000023</v>
      </c>
      <c r="D150" s="3">
        <f t="shared" si="112"/>
        <v>6</v>
      </c>
      <c r="E150" s="3">
        <f t="shared" si="113"/>
        <v>144</v>
      </c>
      <c r="F150">
        <v>3</v>
      </c>
      <c r="G150">
        <f t="shared" si="114"/>
        <v>72</v>
      </c>
      <c r="H150" s="4">
        <v>8.6752800000000008</v>
      </c>
      <c r="I150" s="4">
        <f t="shared" si="115"/>
        <v>6.0245000000000006</v>
      </c>
      <c r="J150" s="4">
        <f t="shared" si="116"/>
        <v>12.049000000000001</v>
      </c>
      <c r="K150">
        <v>42</v>
      </c>
      <c r="L150">
        <v>0</v>
      </c>
      <c r="M150" s="4">
        <v>0</v>
      </c>
      <c r="N150">
        <v>0</v>
      </c>
      <c r="O150" s="4">
        <v>0</v>
      </c>
      <c r="P150" s="4">
        <f t="shared" si="117"/>
        <v>0</v>
      </c>
      <c r="Q150" s="4">
        <f t="shared" si="118"/>
        <v>0</v>
      </c>
      <c r="R150" t="s">
        <v>48</v>
      </c>
      <c r="S150" t="s">
        <v>48</v>
      </c>
      <c r="T150">
        <v>0</v>
      </c>
      <c r="U150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f t="shared" si="119"/>
        <v>0</v>
      </c>
      <c r="AC150" s="153">
        <v>107</v>
      </c>
      <c r="AD150" s="102">
        <v>0</v>
      </c>
      <c r="AE150" s="102">
        <v>0</v>
      </c>
      <c r="AF150" s="102">
        <v>0</v>
      </c>
      <c r="AG150" s="102">
        <v>0</v>
      </c>
      <c r="AH150" s="102">
        <v>0</v>
      </c>
      <c r="AI150" s="102">
        <v>0</v>
      </c>
      <c r="AJ150" s="102">
        <v>0</v>
      </c>
      <c r="AK150" s="102">
        <v>0</v>
      </c>
      <c r="AL150" s="102">
        <v>0</v>
      </c>
      <c r="AM150" s="102">
        <f t="shared" si="120"/>
        <v>0.95995587900000012</v>
      </c>
      <c r="AN150">
        <v>199</v>
      </c>
      <c r="AO150">
        <v>15329</v>
      </c>
      <c r="AP150" s="4">
        <f t="shared" si="121"/>
        <v>4.2580555555555559</v>
      </c>
      <c r="AQ150" s="2">
        <v>0.52344907407407404</v>
      </c>
      <c r="AR150" s="4">
        <v>12</v>
      </c>
      <c r="AS150">
        <v>31231</v>
      </c>
      <c r="AT150" s="4">
        <f t="shared" si="122"/>
        <v>8.6752777777777776</v>
      </c>
      <c r="AU150">
        <v>66.333299999999994</v>
      </c>
      <c r="AV150" s="4">
        <f t="shared" si="123"/>
        <v>2.7638874999999996</v>
      </c>
      <c r="AW150">
        <v>159.34200000000001</v>
      </c>
      <c r="AX150" s="3">
        <v>0</v>
      </c>
      <c r="AY150">
        <f t="shared" si="124"/>
        <v>199</v>
      </c>
      <c r="AZ150" s="4">
        <f t="shared" si="125"/>
        <v>0</v>
      </c>
      <c r="BA150" s="4"/>
    </row>
    <row r="151" spans="2:53" x14ac:dyDescent="0.35">
      <c r="B151" s="3">
        <v>20071002142515</v>
      </c>
      <c r="C151" s="3">
        <v>20071009002641</v>
      </c>
      <c r="D151" s="3">
        <f t="shared" si="112"/>
        <v>8</v>
      </c>
      <c r="E151" s="3">
        <f t="shared" si="113"/>
        <v>192</v>
      </c>
      <c r="F151">
        <v>9</v>
      </c>
      <c r="G151">
        <f t="shared" si="114"/>
        <v>216</v>
      </c>
      <c r="H151" s="4">
        <v>15.4808</v>
      </c>
      <c r="I151" s="4">
        <f t="shared" si="115"/>
        <v>8.0629166666666663</v>
      </c>
      <c r="J151" s="4">
        <f t="shared" si="116"/>
        <v>7.1670370370370371</v>
      </c>
      <c r="K151">
        <v>68</v>
      </c>
      <c r="L151">
        <v>0</v>
      </c>
      <c r="M151" s="4">
        <v>0</v>
      </c>
      <c r="N151">
        <v>0</v>
      </c>
      <c r="O151" s="4">
        <v>0</v>
      </c>
      <c r="P151" s="4">
        <f t="shared" si="117"/>
        <v>0</v>
      </c>
      <c r="Q151" s="4">
        <f t="shared" si="118"/>
        <v>0</v>
      </c>
      <c r="R151" t="s">
        <v>48</v>
      </c>
      <c r="S151" t="s">
        <v>48</v>
      </c>
      <c r="T151">
        <v>0</v>
      </c>
      <c r="U151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f t="shared" si="119"/>
        <v>0</v>
      </c>
      <c r="AC151" s="153">
        <v>108</v>
      </c>
      <c r="AD151" s="102">
        <v>0</v>
      </c>
      <c r="AE151" s="102">
        <v>0</v>
      </c>
      <c r="AF151" s="102">
        <v>0</v>
      </c>
      <c r="AG151" s="102">
        <v>0</v>
      </c>
      <c r="AH151" s="102">
        <v>0</v>
      </c>
      <c r="AI151" s="102">
        <v>0</v>
      </c>
      <c r="AJ151" s="102">
        <v>0</v>
      </c>
      <c r="AK151" s="102">
        <v>0</v>
      </c>
      <c r="AL151" s="102">
        <v>0</v>
      </c>
      <c r="AM151" s="102">
        <f t="shared" si="120"/>
        <v>1.9537172745833333</v>
      </c>
      <c r="AN151">
        <v>239</v>
      </c>
      <c r="AO151">
        <v>16031</v>
      </c>
      <c r="AP151" s="4">
        <f t="shared" si="121"/>
        <v>4.4530555555555553</v>
      </c>
      <c r="AQ151" s="2">
        <v>0.60040509259259256</v>
      </c>
      <c r="AR151" s="4">
        <v>6</v>
      </c>
      <c r="AS151">
        <v>55731</v>
      </c>
      <c r="AT151" s="4">
        <f t="shared" si="122"/>
        <v>15.480833333333333</v>
      </c>
      <c r="AU151">
        <v>26.555599999999998</v>
      </c>
      <c r="AV151" s="4">
        <f t="shared" si="123"/>
        <v>1.1064833333333333</v>
      </c>
      <c r="AW151">
        <v>242.309</v>
      </c>
      <c r="AX151" s="3">
        <v>0</v>
      </c>
      <c r="AY151">
        <f t="shared" si="124"/>
        <v>239</v>
      </c>
      <c r="AZ151" s="4">
        <f t="shared" si="125"/>
        <v>0</v>
      </c>
      <c r="BA151" s="4"/>
    </row>
    <row r="152" spans="2:53" x14ac:dyDescent="0.35">
      <c r="B152" s="3">
        <v>20071130143617</v>
      </c>
      <c r="C152" s="3">
        <v>20071203161210</v>
      </c>
      <c r="D152" s="3">
        <f t="shared" si="112"/>
        <v>4</v>
      </c>
      <c r="E152" s="3">
        <f t="shared" si="113"/>
        <v>96</v>
      </c>
      <c r="F152">
        <v>4</v>
      </c>
      <c r="G152">
        <f t="shared" si="114"/>
        <v>96</v>
      </c>
      <c r="H152" s="4">
        <v>7.5513899999999996</v>
      </c>
      <c r="I152" s="4">
        <f t="shared" si="115"/>
        <v>7.8660312499999998</v>
      </c>
      <c r="J152" s="4">
        <f t="shared" si="116"/>
        <v>7.8660312499999998</v>
      </c>
      <c r="K152">
        <v>77</v>
      </c>
      <c r="L152">
        <v>0</v>
      </c>
      <c r="M152" s="4">
        <v>0</v>
      </c>
      <c r="N152">
        <v>0</v>
      </c>
      <c r="O152" s="4">
        <v>0</v>
      </c>
      <c r="P152" s="4">
        <f t="shared" si="117"/>
        <v>0</v>
      </c>
      <c r="Q152" s="4">
        <f t="shared" si="118"/>
        <v>0</v>
      </c>
      <c r="R152" t="s">
        <v>48</v>
      </c>
      <c r="S152" t="s">
        <v>48</v>
      </c>
      <c r="T152">
        <v>0</v>
      </c>
      <c r="U152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f t="shared" si="119"/>
        <v>0</v>
      </c>
      <c r="AC152" s="153">
        <v>109</v>
      </c>
      <c r="AD152" s="102">
        <v>0</v>
      </c>
      <c r="AE152" s="102">
        <v>0</v>
      </c>
      <c r="AF152" s="102">
        <v>0</v>
      </c>
      <c r="AG152" s="102">
        <v>0</v>
      </c>
      <c r="AH152" s="102">
        <v>0</v>
      </c>
      <c r="AI152" s="102">
        <v>0</v>
      </c>
      <c r="AJ152" s="102">
        <v>0</v>
      </c>
      <c r="AK152" s="102">
        <v>0</v>
      </c>
      <c r="AL152" s="102">
        <v>0</v>
      </c>
      <c r="AM152" s="102">
        <f t="shared" si="120"/>
        <v>0.36182406524687499</v>
      </c>
      <c r="AN152">
        <v>595</v>
      </c>
      <c r="AO152">
        <v>10463</v>
      </c>
      <c r="AP152" s="4">
        <f t="shared" si="121"/>
        <v>2.9063888888888889</v>
      </c>
      <c r="AQ152" s="2">
        <v>0.72964120370370367</v>
      </c>
      <c r="AR152" s="4">
        <v>1</v>
      </c>
      <c r="AS152">
        <v>27185</v>
      </c>
      <c r="AT152" s="4">
        <f t="shared" si="122"/>
        <v>7.5513888888888889</v>
      </c>
      <c r="AU152">
        <v>148.75</v>
      </c>
      <c r="AV152" s="4">
        <f t="shared" si="123"/>
        <v>6.197916666666667</v>
      </c>
      <c r="AW152">
        <v>45.9983</v>
      </c>
      <c r="AX152" s="3">
        <v>0</v>
      </c>
      <c r="AY152">
        <f t="shared" si="124"/>
        <v>595</v>
      </c>
      <c r="AZ152" s="4">
        <f t="shared" si="125"/>
        <v>0</v>
      </c>
      <c r="BA152" s="4"/>
    </row>
    <row r="153" spans="2:53" x14ac:dyDescent="0.35">
      <c r="B153" s="3">
        <v>20080124051621</v>
      </c>
      <c r="C153" s="3">
        <v>20080718013204</v>
      </c>
      <c r="D153" s="3">
        <f t="shared" si="112"/>
        <v>177</v>
      </c>
      <c r="E153" s="3">
        <f t="shared" si="113"/>
        <v>4248</v>
      </c>
      <c r="F153">
        <v>212</v>
      </c>
      <c r="G153">
        <f t="shared" si="114"/>
        <v>5088</v>
      </c>
      <c r="H153" s="4">
        <v>191.90199999999999</v>
      </c>
      <c r="I153" s="4">
        <f t="shared" si="115"/>
        <v>4.5174670433145003</v>
      </c>
      <c r="J153" s="4">
        <f t="shared" si="116"/>
        <v>3.7716588050314463</v>
      </c>
      <c r="K153">
        <v>1771</v>
      </c>
      <c r="L153">
        <v>0</v>
      </c>
      <c r="M153" s="4">
        <v>0</v>
      </c>
      <c r="N153">
        <v>0</v>
      </c>
      <c r="O153" s="4">
        <v>0</v>
      </c>
      <c r="P153" s="4">
        <f t="shared" si="117"/>
        <v>0</v>
      </c>
      <c r="Q153" s="4">
        <f t="shared" si="118"/>
        <v>0</v>
      </c>
      <c r="R153" t="s">
        <v>48</v>
      </c>
      <c r="S153" t="s">
        <v>48</v>
      </c>
      <c r="T153">
        <v>0</v>
      </c>
      <c r="U153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f t="shared" si="119"/>
        <v>0</v>
      </c>
      <c r="AC153" s="153">
        <v>112</v>
      </c>
      <c r="AD153" s="102">
        <v>0</v>
      </c>
      <c r="AE153" s="102">
        <v>0</v>
      </c>
      <c r="AF153" s="102">
        <v>0</v>
      </c>
      <c r="AG153" s="102">
        <v>0</v>
      </c>
      <c r="AH153" s="102">
        <v>0</v>
      </c>
      <c r="AI153" s="102">
        <v>0</v>
      </c>
      <c r="AJ153" s="102">
        <v>0</v>
      </c>
      <c r="AK153" s="102">
        <v>0</v>
      </c>
      <c r="AL153" s="102">
        <v>0</v>
      </c>
      <c r="AM153" s="102">
        <f t="shared" si="120"/>
        <v>3.6919089760828624E-2</v>
      </c>
      <c r="AN153">
        <v>84745</v>
      </c>
      <c r="AO153">
        <v>18499</v>
      </c>
      <c r="AP153" s="4">
        <f t="shared" si="121"/>
        <v>5.1386111111111115</v>
      </c>
      <c r="AQ153" s="2">
        <v>0.41942129629629626</v>
      </c>
      <c r="AR153" s="4">
        <v>0.99999300000000002</v>
      </c>
      <c r="AS153">
        <v>690848</v>
      </c>
      <c r="AT153" s="4">
        <f t="shared" si="122"/>
        <v>191.90222222222224</v>
      </c>
      <c r="AU153">
        <v>399.74099999999999</v>
      </c>
      <c r="AV153" s="4">
        <f t="shared" si="123"/>
        <v>16.655874999999998</v>
      </c>
      <c r="AW153">
        <v>8.1725200000000005</v>
      </c>
      <c r="AX153" s="3">
        <v>0</v>
      </c>
      <c r="AY153">
        <f t="shared" si="124"/>
        <v>84745</v>
      </c>
      <c r="AZ153" s="4">
        <f t="shared" si="125"/>
        <v>0</v>
      </c>
      <c r="BA153" s="4"/>
    </row>
    <row r="154" spans="2:53" x14ac:dyDescent="0.35">
      <c r="B154" s="3">
        <v>20071019052429</v>
      </c>
      <c r="C154" s="3">
        <v>20100609005558</v>
      </c>
      <c r="D154" s="3">
        <f t="shared" si="112"/>
        <v>965</v>
      </c>
      <c r="E154" s="3">
        <f t="shared" si="113"/>
        <v>23160</v>
      </c>
      <c r="F154">
        <v>23</v>
      </c>
      <c r="G154">
        <f t="shared" si="114"/>
        <v>552</v>
      </c>
      <c r="H154" s="4">
        <v>23.573799999999999</v>
      </c>
      <c r="I154" s="4">
        <f t="shared" si="115"/>
        <v>0.10178670120898101</v>
      </c>
      <c r="J154" s="4">
        <f t="shared" si="116"/>
        <v>4.2706159420289849</v>
      </c>
      <c r="K154">
        <v>1090</v>
      </c>
      <c r="L154">
        <v>0</v>
      </c>
      <c r="M154" s="4">
        <v>0</v>
      </c>
      <c r="N154">
        <v>0</v>
      </c>
      <c r="O154" s="4">
        <v>0</v>
      </c>
      <c r="P154" s="4">
        <f t="shared" si="117"/>
        <v>0</v>
      </c>
      <c r="Q154" s="4">
        <f t="shared" si="118"/>
        <v>0</v>
      </c>
      <c r="R154" t="s">
        <v>48</v>
      </c>
      <c r="S154" t="s">
        <v>48</v>
      </c>
      <c r="T154">
        <v>0</v>
      </c>
      <c r="U15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f t="shared" si="119"/>
        <v>0</v>
      </c>
      <c r="AC154" s="153">
        <v>114</v>
      </c>
      <c r="AD154" s="102">
        <v>0</v>
      </c>
      <c r="AE154" s="102">
        <v>0</v>
      </c>
      <c r="AF154" s="102">
        <v>0</v>
      </c>
      <c r="AG154" s="102">
        <v>0</v>
      </c>
      <c r="AH154" s="102">
        <v>0</v>
      </c>
      <c r="AI154" s="102">
        <v>0</v>
      </c>
      <c r="AJ154" s="102">
        <v>0</v>
      </c>
      <c r="AK154" s="102">
        <v>0</v>
      </c>
      <c r="AL154" s="102">
        <v>0</v>
      </c>
      <c r="AM154" s="102">
        <f t="shared" si="120"/>
        <v>7.0178164375647679E-4</v>
      </c>
      <c r="AN154">
        <v>12332</v>
      </c>
      <c r="AO154">
        <v>16085</v>
      </c>
      <c r="AP154" s="4">
        <f t="shared" si="121"/>
        <v>4.4680555555555559</v>
      </c>
      <c r="AQ154" s="2">
        <v>0.43688657407407411</v>
      </c>
      <c r="AR154" s="4">
        <v>0.99999300000000002</v>
      </c>
      <c r="AS154">
        <v>84866</v>
      </c>
      <c r="AT154" s="4">
        <f t="shared" si="122"/>
        <v>23.573888888888888</v>
      </c>
      <c r="AU154">
        <v>536.17399999999998</v>
      </c>
      <c r="AV154" s="4">
        <f t="shared" si="123"/>
        <v>22.340583333333331</v>
      </c>
      <c r="AW154">
        <v>6.8946300000000003</v>
      </c>
      <c r="AX154" s="3">
        <v>0</v>
      </c>
      <c r="AY154">
        <f t="shared" si="124"/>
        <v>12332</v>
      </c>
      <c r="AZ154" s="4">
        <f t="shared" si="125"/>
        <v>0</v>
      </c>
      <c r="BA154" s="4"/>
    </row>
    <row r="155" spans="2:53" x14ac:dyDescent="0.35">
      <c r="B155" s="3">
        <v>20110802092037</v>
      </c>
      <c r="C155" s="3">
        <v>20110805092405</v>
      </c>
      <c r="D155" s="3">
        <f t="shared" si="112"/>
        <v>4</v>
      </c>
      <c r="E155" s="3">
        <f t="shared" si="113"/>
        <v>96</v>
      </c>
      <c r="F155">
        <v>3</v>
      </c>
      <c r="G155">
        <f t="shared" si="114"/>
        <v>72</v>
      </c>
      <c r="H155" s="4">
        <v>0.95027799999999996</v>
      </c>
      <c r="I155" s="4">
        <f t="shared" si="115"/>
        <v>0.98987291666666666</v>
      </c>
      <c r="J155" s="4">
        <f t="shared" si="116"/>
        <v>1.3198305555555556</v>
      </c>
      <c r="K155">
        <v>26</v>
      </c>
      <c r="L155">
        <v>0</v>
      </c>
      <c r="M155" s="4">
        <v>0</v>
      </c>
      <c r="N155">
        <v>0</v>
      </c>
      <c r="O155" s="4">
        <v>0</v>
      </c>
      <c r="P155" s="4">
        <f t="shared" si="117"/>
        <v>0</v>
      </c>
      <c r="Q155" s="4">
        <f t="shared" si="118"/>
        <v>0</v>
      </c>
      <c r="R155" t="s">
        <v>48</v>
      </c>
      <c r="S155" t="s">
        <v>48</v>
      </c>
      <c r="T155">
        <v>0</v>
      </c>
      <c r="U155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f t="shared" si="119"/>
        <v>0</v>
      </c>
      <c r="AC155" s="153">
        <v>116</v>
      </c>
      <c r="AD155" s="102">
        <v>0</v>
      </c>
      <c r="AE155" s="102">
        <v>0</v>
      </c>
      <c r="AF155" s="102">
        <v>0</v>
      </c>
      <c r="AG155" s="102">
        <v>0</v>
      </c>
      <c r="AH155" s="102">
        <v>0</v>
      </c>
      <c r="AI155" s="102">
        <v>0</v>
      </c>
      <c r="AJ155" s="102">
        <v>0</v>
      </c>
      <c r="AK155" s="102">
        <v>0</v>
      </c>
      <c r="AL155" s="102">
        <v>0</v>
      </c>
      <c r="AM155" s="102">
        <f t="shared" si="120"/>
        <v>1.3486127603958334E-3</v>
      </c>
      <c r="AN155">
        <v>2514</v>
      </c>
      <c r="AO155">
        <v>126</v>
      </c>
      <c r="AP155" s="4">
        <f t="shared" si="121"/>
        <v>3.5000000000000003E-2</v>
      </c>
      <c r="AQ155" s="2">
        <v>0.39743055555555556</v>
      </c>
      <c r="AR155" s="4">
        <v>0.99999300000000002</v>
      </c>
      <c r="AS155">
        <v>3421</v>
      </c>
      <c r="AT155" s="4">
        <f t="shared" si="122"/>
        <v>0.95027777777777778</v>
      </c>
      <c r="AU155">
        <v>838</v>
      </c>
      <c r="AV155" s="4">
        <f t="shared" si="123"/>
        <v>34.916666666666664</v>
      </c>
      <c r="AW155">
        <v>1.3624099999999999</v>
      </c>
      <c r="AX155" s="3">
        <v>0</v>
      </c>
      <c r="AY155">
        <f t="shared" si="124"/>
        <v>2514</v>
      </c>
      <c r="AZ155" s="4">
        <f t="shared" si="125"/>
        <v>0</v>
      </c>
      <c r="BA155" s="4"/>
    </row>
    <row r="156" spans="2:53" x14ac:dyDescent="0.35">
      <c r="B156" s="3">
        <v>20070621122140</v>
      </c>
      <c r="C156" s="3">
        <v>20070704114533</v>
      </c>
      <c r="D156" s="3">
        <f t="shared" si="112"/>
        <v>14</v>
      </c>
      <c r="E156" s="3">
        <f t="shared" si="113"/>
        <v>336</v>
      </c>
      <c r="F156">
        <v>8</v>
      </c>
      <c r="G156">
        <f t="shared" si="114"/>
        <v>192</v>
      </c>
      <c r="H156" s="4">
        <v>3.4313899999999999</v>
      </c>
      <c r="I156" s="4">
        <f t="shared" si="115"/>
        <v>1.0212470238095237</v>
      </c>
      <c r="J156" s="4">
        <f t="shared" si="116"/>
        <v>1.7871822916666664</v>
      </c>
      <c r="K156">
        <v>70</v>
      </c>
      <c r="L156">
        <v>0</v>
      </c>
      <c r="M156" s="4">
        <v>0</v>
      </c>
      <c r="N156">
        <v>0</v>
      </c>
      <c r="O156" s="4">
        <v>0</v>
      </c>
      <c r="P156" s="4">
        <f t="shared" si="117"/>
        <v>0</v>
      </c>
      <c r="Q156" s="4">
        <f t="shared" si="118"/>
        <v>0</v>
      </c>
      <c r="R156" t="s">
        <v>48</v>
      </c>
      <c r="S156" t="s">
        <v>48</v>
      </c>
      <c r="T156">
        <v>0</v>
      </c>
      <c r="U156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f t="shared" si="119"/>
        <v>0</v>
      </c>
      <c r="AC156" s="153">
        <v>117</v>
      </c>
      <c r="AD156" s="102">
        <v>0</v>
      </c>
      <c r="AE156" s="102">
        <v>0</v>
      </c>
      <c r="AF156" s="102">
        <v>0</v>
      </c>
      <c r="AG156" s="102">
        <v>0</v>
      </c>
      <c r="AH156" s="102">
        <v>0</v>
      </c>
      <c r="AI156" s="102">
        <v>0</v>
      </c>
      <c r="AJ156" s="102">
        <v>0</v>
      </c>
      <c r="AK156" s="102">
        <v>0</v>
      </c>
      <c r="AL156" s="102">
        <v>0</v>
      </c>
      <c r="AM156" s="102">
        <f t="shared" si="120"/>
        <v>3.7884281719940474E-2</v>
      </c>
      <c r="AN156">
        <v>341</v>
      </c>
      <c r="AO156">
        <v>1263</v>
      </c>
      <c r="AP156" s="4">
        <f t="shared" si="121"/>
        <v>0.35083333333333333</v>
      </c>
      <c r="AQ156" s="2">
        <v>0.64575231481481488</v>
      </c>
      <c r="AR156" s="4">
        <v>2</v>
      </c>
      <c r="AS156">
        <v>12353</v>
      </c>
      <c r="AT156" s="4">
        <f t="shared" si="122"/>
        <v>3.4313888888888888</v>
      </c>
      <c r="AU156">
        <v>42.625</v>
      </c>
      <c r="AV156" s="4">
        <f t="shared" si="123"/>
        <v>1.7760416666666667</v>
      </c>
      <c r="AW156">
        <v>37.0961</v>
      </c>
      <c r="AX156" s="3">
        <v>0</v>
      </c>
      <c r="AY156">
        <f t="shared" si="124"/>
        <v>341</v>
      </c>
      <c r="AZ156" s="4">
        <f t="shared" si="125"/>
        <v>0</v>
      </c>
      <c r="BA156" s="4"/>
    </row>
    <row r="157" spans="2:53" x14ac:dyDescent="0.35">
      <c r="B157" s="3">
        <v>20070512171956</v>
      </c>
      <c r="C157" s="3">
        <v>20070526130017</v>
      </c>
      <c r="D157" s="3">
        <f t="shared" si="112"/>
        <v>15</v>
      </c>
      <c r="E157" s="3">
        <f t="shared" si="113"/>
        <v>360</v>
      </c>
      <c r="F157">
        <v>5</v>
      </c>
      <c r="G157">
        <f t="shared" si="114"/>
        <v>120</v>
      </c>
      <c r="H157" s="4">
        <v>14.1808</v>
      </c>
      <c r="I157" s="4">
        <f t="shared" si="115"/>
        <v>3.9391111111111115</v>
      </c>
      <c r="J157" s="4">
        <f t="shared" si="116"/>
        <v>11.817333333333332</v>
      </c>
      <c r="K157">
        <v>362</v>
      </c>
      <c r="L157">
        <v>0</v>
      </c>
      <c r="M157" s="4">
        <v>0</v>
      </c>
      <c r="N157">
        <v>0</v>
      </c>
      <c r="O157" s="4">
        <v>0</v>
      </c>
      <c r="P157" s="4">
        <f t="shared" si="117"/>
        <v>0</v>
      </c>
      <c r="Q157" s="4">
        <f t="shared" si="118"/>
        <v>0</v>
      </c>
      <c r="R157" t="s">
        <v>48</v>
      </c>
      <c r="S157" t="s">
        <v>48</v>
      </c>
      <c r="T157">
        <v>0</v>
      </c>
      <c r="U157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f t="shared" si="119"/>
        <v>0</v>
      </c>
      <c r="AC157" s="153">
        <v>118</v>
      </c>
      <c r="AD157" s="102">
        <v>0</v>
      </c>
      <c r="AE157" s="102">
        <v>0</v>
      </c>
      <c r="AF157" s="102">
        <v>0</v>
      </c>
      <c r="AG157" s="102">
        <v>0</v>
      </c>
      <c r="AH157" s="102">
        <v>0</v>
      </c>
      <c r="AI157" s="102">
        <v>0</v>
      </c>
      <c r="AJ157" s="102">
        <v>0</v>
      </c>
      <c r="AK157" s="102">
        <v>0</v>
      </c>
      <c r="AL157" s="102">
        <v>0</v>
      </c>
      <c r="AM157" s="102">
        <f t="shared" si="120"/>
        <v>0.24141118182222224</v>
      </c>
      <c r="AN157">
        <v>838</v>
      </c>
      <c r="AO157">
        <v>8925</v>
      </c>
      <c r="AP157" s="4">
        <f t="shared" si="121"/>
        <v>2.4791666666666665</v>
      </c>
      <c r="AQ157" s="2">
        <v>0.99524305555555559</v>
      </c>
      <c r="AR157" s="4">
        <v>2</v>
      </c>
      <c r="AS157">
        <v>51051</v>
      </c>
      <c r="AT157" s="4">
        <f t="shared" si="122"/>
        <v>14.180833333333334</v>
      </c>
      <c r="AU157">
        <v>167.6</v>
      </c>
      <c r="AV157" s="4">
        <f t="shared" si="123"/>
        <v>6.9833333333333334</v>
      </c>
      <c r="AW157">
        <v>61.285699999999999</v>
      </c>
      <c r="AX157" s="3">
        <v>0</v>
      </c>
      <c r="AY157">
        <f t="shared" si="124"/>
        <v>838</v>
      </c>
      <c r="AZ157" s="4">
        <f t="shared" si="125"/>
        <v>0</v>
      </c>
      <c r="BA157" s="4"/>
    </row>
    <row r="158" spans="2:53" x14ac:dyDescent="0.35">
      <c r="B158" s="3">
        <v>20090919071137</v>
      </c>
      <c r="C158" s="3">
        <v>20090920065901</v>
      </c>
      <c r="D158" s="3">
        <f t="shared" si="112"/>
        <v>2</v>
      </c>
      <c r="E158" s="3">
        <f t="shared" si="113"/>
        <v>48</v>
      </c>
      <c r="F158">
        <v>2</v>
      </c>
      <c r="G158">
        <f t="shared" si="114"/>
        <v>48</v>
      </c>
      <c r="H158" s="4">
        <v>17.421700000000001</v>
      </c>
      <c r="I158" s="4">
        <f t="shared" si="115"/>
        <v>36.295208333333335</v>
      </c>
      <c r="J158" s="4">
        <f t="shared" si="116"/>
        <v>36.295208333333335</v>
      </c>
      <c r="K158">
        <v>1138</v>
      </c>
      <c r="L158">
        <v>0</v>
      </c>
      <c r="M158" s="4">
        <v>0</v>
      </c>
      <c r="N158">
        <v>0</v>
      </c>
      <c r="O158" s="4">
        <v>0</v>
      </c>
      <c r="P158" s="4">
        <f t="shared" si="117"/>
        <v>0</v>
      </c>
      <c r="Q158" s="4">
        <f t="shared" si="118"/>
        <v>0</v>
      </c>
      <c r="R158" t="s">
        <v>48</v>
      </c>
      <c r="S158" t="s">
        <v>48</v>
      </c>
      <c r="T158">
        <v>0</v>
      </c>
      <c r="U158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f t="shared" si="119"/>
        <v>0</v>
      </c>
      <c r="AC158" s="153">
        <v>120</v>
      </c>
      <c r="AD158" s="102">
        <v>0</v>
      </c>
      <c r="AE158" s="102">
        <v>0</v>
      </c>
      <c r="AF158" s="102">
        <v>0</v>
      </c>
      <c r="AG158" s="102">
        <v>0</v>
      </c>
      <c r="AH158" s="102">
        <v>0</v>
      </c>
      <c r="AI158" s="102">
        <v>0</v>
      </c>
      <c r="AJ158" s="102">
        <v>0</v>
      </c>
      <c r="AK158" s="102">
        <v>0</v>
      </c>
      <c r="AL158" s="102">
        <v>0</v>
      </c>
      <c r="AM158" s="102">
        <f t="shared" si="120"/>
        <v>0.21102832619583334</v>
      </c>
      <c r="AN158">
        <v>10789</v>
      </c>
      <c r="AO158">
        <v>7273</v>
      </c>
      <c r="AP158" s="4">
        <f t="shared" si="121"/>
        <v>2.0202777777777778</v>
      </c>
      <c r="AQ158" s="2">
        <v>0.82310185185185192</v>
      </c>
      <c r="AR158" s="4">
        <v>0.99999300000000002</v>
      </c>
      <c r="AS158">
        <v>62718</v>
      </c>
      <c r="AT158" s="4">
        <f t="shared" si="122"/>
        <v>17.421666666666667</v>
      </c>
      <c r="AU158">
        <v>5394.5</v>
      </c>
      <c r="AV158" s="4">
        <f t="shared" si="123"/>
        <v>224.77083333333334</v>
      </c>
      <c r="AW158">
        <v>5.8142199999999997</v>
      </c>
      <c r="AX158" s="3">
        <v>0</v>
      </c>
      <c r="AY158">
        <f t="shared" si="124"/>
        <v>10789</v>
      </c>
      <c r="AZ158" s="4">
        <f t="shared" si="125"/>
        <v>0</v>
      </c>
      <c r="BA158" s="4"/>
    </row>
    <row r="159" spans="2:53" x14ac:dyDescent="0.35">
      <c r="B159" s="3">
        <v>20080930203247</v>
      </c>
      <c r="C159" s="3">
        <v>20081007102112</v>
      </c>
      <c r="D159" s="3">
        <f t="shared" si="112"/>
        <v>8</v>
      </c>
      <c r="E159" s="3">
        <f t="shared" si="113"/>
        <v>192</v>
      </c>
      <c r="F159">
        <v>10</v>
      </c>
      <c r="G159">
        <f t="shared" si="114"/>
        <v>240</v>
      </c>
      <c r="H159" s="4">
        <v>23.843</v>
      </c>
      <c r="I159" s="4">
        <f t="shared" si="115"/>
        <v>12.418229166666666</v>
      </c>
      <c r="J159" s="4">
        <f t="shared" si="116"/>
        <v>9.9345833333333324</v>
      </c>
      <c r="K159">
        <v>2151</v>
      </c>
      <c r="L159">
        <v>0</v>
      </c>
      <c r="M159" s="4">
        <v>0</v>
      </c>
      <c r="N159">
        <v>0</v>
      </c>
      <c r="O159" s="4">
        <v>0</v>
      </c>
      <c r="P159" s="4">
        <f t="shared" si="117"/>
        <v>0</v>
      </c>
      <c r="Q159" s="4">
        <f t="shared" si="118"/>
        <v>0</v>
      </c>
      <c r="R159" t="s">
        <v>48</v>
      </c>
      <c r="S159" t="s">
        <v>48</v>
      </c>
      <c r="T159">
        <v>0</v>
      </c>
      <c r="U159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f t="shared" si="119"/>
        <v>0</v>
      </c>
      <c r="AC159" s="153">
        <v>124</v>
      </c>
      <c r="AD159" s="102">
        <v>0</v>
      </c>
      <c r="AE159" s="102">
        <v>0</v>
      </c>
      <c r="AF159" s="102">
        <v>0</v>
      </c>
      <c r="AG159" s="102">
        <v>0</v>
      </c>
      <c r="AH159" s="102">
        <v>0</v>
      </c>
      <c r="AI159" s="102">
        <v>0</v>
      </c>
      <c r="AJ159" s="102">
        <v>0</v>
      </c>
      <c r="AK159" s="102">
        <v>0</v>
      </c>
      <c r="AL159" s="102">
        <v>0</v>
      </c>
      <c r="AM159" s="102">
        <f t="shared" si="120"/>
        <v>2.9795926515624998E-2</v>
      </c>
      <c r="AN159">
        <v>35784</v>
      </c>
      <c r="AO159">
        <v>9556</v>
      </c>
      <c r="AP159" s="4">
        <f t="shared" si="121"/>
        <v>2.6544444444444446</v>
      </c>
      <c r="AQ159" s="2">
        <v>0.91016203703703702</v>
      </c>
      <c r="AR159" s="4">
        <v>0.99999300000000002</v>
      </c>
      <c r="AS159">
        <v>85835</v>
      </c>
      <c r="AT159" s="4">
        <f t="shared" si="122"/>
        <v>23.843055555555555</v>
      </c>
      <c r="AU159">
        <v>3578.4</v>
      </c>
      <c r="AV159" s="4">
        <f t="shared" si="123"/>
        <v>149.1</v>
      </c>
      <c r="AW159">
        <v>2.3993699999999998</v>
      </c>
      <c r="AX159" s="3">
        <v>0</v>
      </c>
      <c r="AY159">
        <f t="shared" si="124"/>
        <v>35784</v>
      </c>
      <c r="AZ159" s="4">
        <f t="shared" si="125"/>
        <v>0</v>
      </c>
      <c r="BA159" s="4"/>
    </row>
    <row r="160" spans="2:53" x14ac:dyDescent="0.35">
      <c r="B160" s="3">
        <v>20080927005735</v>
      </c>
      <c r="C160" s="3">
        <v>20081006125605</v>
      </c>
      <c r="D160" s="3">
        <f t="shared" si="112"/>
        <v>10</v>
      </c>
      <c r="E160" s="3">
        <f t="shared" si="113"/>
        <v>240</v>
      </c>
      <c r="F160">
        <v>10</v>
      </c>
      <c r="G160">
        <f t="shared" si="114"/>
        <v>240</v>
      </c>
      <c r="H160" s="4">
        <v>50.586199999999998</v>
      </c>
      <c r="I160" s="4">
        <f t="shared" si="115"/>
        <v>21.077583333333333</v>
      </c>
      <c r="J160" s="4">
        <f t="shared" si="116"/>
        <v>21.077583333333333</v>
      </c>
      <c r="K160">
        <v>2017</v>
      </c>
      <c r="L160">
        <v>0</v>
      </c>
      <c r="M160" s="4">
        <v>0</v>
      </c>
      <c r="N160">
        <v>0</v>
      </c>
      <c r="O160" s="4">
        <v>0</v>
      </c>
      <c r="P160" s="4">
        <f t="shared" si="117"/>
        <v>0</v>
      </c>
      <c r="Q160" s="4">
        <f t="shared" si="118"/>
        <v>0</v>
      </c>
      <c r="R160" t="s">
        <v>48</v>
      </c>
      <c r="S160" t="s">
        <v>48</v>
      </c>
      <c r="T160">
        <v>0</v>
      </c>
      <c r="U160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f t="shared" si="119"/>
        <v>0</v>
      </c>
      <c r="AC160" s="153">
        <v>127</v>
      </c>
      <c r="AD160" s="102">
        <v>0</v>
      </c>
      <c r="AE160" s="102">
        <v>0</v>
      </c>
      <c r="AF160" s="102">
        <v>0</v>
      </c>
      <c r="AG160" s="102">
        <v>0</v>
      </c>
      <c r="AH160" s="102">
        <v>0</v>
      </c>
      <c r="AI160" s="102">
        <v>0</v>
      </c>
      <c r="AJ160" s="102">
        <v>0</v>
      </c>
      <c r="AK160" s="102">
        <v>0</v>
      </c>
      <c r="AL160" s="102">
        <v>0</v>
      </c>
      <c r="AM160" s="102">
        <f t="shared" si="120"/>
        <v>0.26104797734166668</v>
      </c>
      <c r="AN160">
        <v>14714</v>
      </c>
      <c r="AO160">
        <v>28740</v>
      </c>
      <c r="AP160" s="4">
        <f t="shared" si="121"/>
        <v>7.9833333333333334</v>
      </c>
      <c r="AQ160" s="2">
        <v>0.8860069444444445</v>
      </c>
      <c r="AR160" s="4">
        <v>2</v>
      </c>
      <c r="AS160">
        <v>182110</v>
      </c>
      <c r="AT160" s="4">
        <f t="shared" si="122"/>
        <v>50.586111111111109</v>
      </c>
      <c r="AU160">
        <v>1471.4</v>
      </c>
      <c r="AV160" s="4">
        <f t="shared" si="123"/>
        <v>61.308333333333337</v>
      </c>
      <c r="AW160">
        <v>12.3851</v>
      </c>
      <c r="AX160" s="3">
        <v>0</v>
      </c>
      <c r="AY160">
        <f t="shared" si="124"/>
        <v>14714</v>
      </c>
      <c r="AZ160" s="4">
        <f t="shared" si="125"/>
        <v>0</v>
      </c>
      <c r="BA160" s="4"/>
    </row>
    <row r="161" spans="2:53" x14ac:dyDescent="0.35">
      <c r="B161" s="3">
        <v>20080501232453</v>
      </c>
      <c r="C161" s="3">
        <v>20080627011735</v>
      </c>
      <c r="D161" s="3">
        <f t="shared" si="112"/>
        <v>58</v>
      </c>
      <c r="E161" s="3">
        <f t="shared" si="113"/>
        <v>1392</v>
      </c>
      <c r="F161">
        <v>8</v>
      </c>
      <c r="G161">
        <f t="shared" si="114"/>
        <v>192</v>
      </c>
      <c r="H161" s="4">
        <v>27.753599999999999</v>
      </c>
      <c r="I161" s="4">
        <f t="shared" si="115"/>
        <v>1.9937931034482759</v>
      </c>
      <c r="J161" s="4">
        <f t="shared" si="116"/>
        <v>14.454999999999998</v>
      </c>
      <c r="K161">
        <v>299</v>
      </c>
      <c r="L161">
        <v>0</v>
      </c>
      <c r="M161" s="4">
        <v>0</v>
      </c>
      <c r="N161">
        <v>0</v>
      </c>
      <c r="O161" s="4">
        <v>0</v>
      </c>
      <c r="P161" s="4">
        <f t="shared" si="117"/>
        <v>0</v>
      </c>
      <c r="Q161" s="4">
        <f t="shared" si="118"/>
        <v>0</v>
      </c>
      <c r="R161" t="s">
        <v>48</v>
      </c>
      <c r="S161" t="s">
        <v>48</v>
      </c>
      <c r="T161">
        <v>0</v>
      </c>
      <c r="U161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f t="shared" si="119"/>
        <v>0</v>
      </c>
      <c r="AC161" s="153">
        <v>129</v>
      </c>
      <c r="AD161" s="102">
        <v>0</v>
      </c>
      <c r="AE161" s="102">
        <v>0</v>
      </c>
      <c r="AF161" s="102">
        <v>0</v>
      </c>
      <c r="AG161" s="102">
        <v>0</v>
      </c>
      <c r="AH161" s="102">
        <v>0</v>
      </c>
      <c r="AI161" s="102">
        <v>0</v>
      </c>
      <c r="AJ161" s="102">
        <v>0</v>
      </c>
      <c r="AK161" s="102">
        <v>0</v>
      </c>
      <c r="AL161" s="102">
        <v>0</v>
      </c>
      <c r="AM161" s="102">
        <f t="shared" si="120"/>
        <v>1.2301204999999999E-2</v>
      </c>
      <c r="AN161">
        <v>16202</v>
      </c>
      <c r="AO161">
        <v>15154</v>
      </c>
      <c r="AP161" s="4">
        <f t="shared" si="121"/>
        <v>4.2094444444444443</v>
      </c>
      <c r="AQ161" s="2">
        <v>0.40552083333333333</v>
      </c>
      <c r="AR161" s="4">
        <v>0.99999300000000002</v>
      </c>
      <c r="AS161">
        <v>99913</v>
      </c>
      <c r="AT161" s="4">
        <f t="shared" si="122"/>
        <v>27.753611111111113</v>
      </c>
      <c r="AU161">
        <v>2025.25</v>
      </c>
      <c r="AV161" s="4">
        <f t="shared" si="123"/>
        <v>84.385416666666671</v>
      </c>
      <c r="AW161">
        <v>6.1697499999999996</v>
      </c>
      <c r="AX161" s="3">
        <v>0</v>
      </c>
      <c r="AY161">
        <f t="shared" si="124"/>
        <v>16202</v>
      </c>
      <c r="AZ161" s="4">
        <f t="shared" si="125"/>
        <v>0</v>
      </c>
      <c r="BA161" s="4"/>
    </row>
    <row r="162" spans="2:53" x14ac:dyDescent="0.35">
      <c r="B162" s="3">
        <v>20090417113257</v>
      </c>
      <c r="C162" s="3">
        <v>20090802110417</v>
      </c>
      <c r="D162" s="3">
        <f t="shared" ref="D162:D193" si="126">(DATE(LEFT(C162,4),MID(C162,5,2),MID(C162,7,2)))-(DATE(LEFT(B162,4),MID(B162,5,2),MID(B162,7,2)))+1</f>
        <v>108</v>
      </c>
      <c r="E162" s="3">
        <f t="shared" ref="E162:E193" si="127">D162*24</f>
        <v>2592</v>
      </c>
      <c r="F162">
        <v>21</v>
      </c>
      <c r="G162">
        <f t="shared" ref="G162:G193" si="128">F162*24</f>
        <v>504</v>
      </c>
      <c r="H162" s="4">
        <v>102.526</v>
      </c>
      <c r="I162" s="4">
        <f t="shared" ref="I162:I193" si="129">(H162/E162)*100</f>
        <v>3.955478395061728</v>
      </c>
      <c r="J162" s="4">
        <f t="shared" ref="J162:J194" si="130">(H162/G162)*100</f>
        <v>20.342460317460318</v>
      </c>
      <c r="K162">
        <v>2016</v>
      </c>
      <c r="L162">
        <v>0</v>
      </c>
      <c r="M162" s="4">
        <v>0</v>
      </c>
      <c r="N162">
        <v>0</v>
      </c>
      <c r="O162" s="4">
        <v>0</v>
      </c>
      <c r="P162" s="4">
        <f t="shared" ref="P162:P194" si="131">(M162/E162)*100</f>
        <v>0</v>
      </c>
      <c r="Q162" s="4">
        <f t="shared" ref="Q162:Q194" si="132">(M162/G162)*100</f>
        <v>0</v>
      </c>
      <c r="R162" t="s">
        <v>48</v>
      </c>
      <c r="S162" t="s">
        <v>48</v>
      </c>
      <c r="T162">
        <v>0</v>
      </c>
      <c r="U162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f t="shared" ref="AB162:AB193" si="133">SUM(V162:AA162)</f>
        <v>0</v>
      </c>
      <c r="AC162" s="153">
        <v>131</v>
      </c>
      <c r="AD162" s="102">
        <v>0</v>
      </c>
      <c r="AE162" s="102">
        <v>0</v>
      </c>
      <c r="AF162" s="102">
        <v>0</v>
      </c>
      <c r="AG162" s="102">
        <v>0</v>
      </c>
      <c r="AH162" s="102">
        <v>0</v>
      </c>
      <c r="AI162" s="102">
        <v>0</v>
      </c>
      <c r="AJ162" s="102">
        <v>0</v>
      </c>
      <c r="AK162" s="102">
        <v>0</v>
      </c>
      <c r="AL162" s="102">
        <v>0</v>
      </c>
      <c r="AM162" s="102">
        <f t="shared" ref="AM162:AM194" si="134">(AW162/10)*(I162/100)</f>
        <v>2.7878449057098766E-2</v>
      </c>
      <c r="AN162">
        <v>52389</v>
      </c>
      <c r="AO162">
        <v>18805</v>
      </c>
      <c r="AP162" s="4">
        <f t="shared" ref="AP162:AP193" si="135">AO162/3600</f>
        <v>5.2236111111111114</v>
      </c>
      <c r="AQ162" s="2">
        <v>0.78125</v>
      </c>
      <c r="AR162" s="4">
        <v>0.99999300000000002</v>
      </c>
      <c r="AS162">
        <v>369093</v>
      </c>
      <c r="AT162" s="4">
        <f t="shared" ref="AT162:AT193" si="136">AS162/3600</f>
        <v>102.52583333333334</v>
      </c>
      <c r="AU162">
        <v>2494.71</v>
      </c>
      <c r="AV162" s="4">
        <f t="shared" ref="AV162:AV193" si="137">AU162/24</f>
        <v>103.94625000000001</v>
      </c>
      <c r="AW162">
        <v>7.0480600000000004</v>
      </c>
      <c r="AX162" s="3">
        <v>0</v>
      </c>
      <c r="AY162">
        <f t="shared" ref="AY162:AY193" si="138">AN162-AX162</f>
        <v>52389</v>
      </c>
      <c r="AZ162" s="4">
        <f t="shared" ref="AZ162:AZ194" si="139">IF(M162=0, 0, AX162/M162)</f>
        <v>0</v>
      </c>
      <c r="BA162" s="4"/>
    </row>
    <row r="163" spans="2:53" x14ac:dyDescent="0.35">
      <c r="B163" s="3">
        <v>20101127080134</v>
      </c>
      <c r="C163" s="3">
        <v>20110421082008</v>
      </c>
      <c r="D163" s="3">
        <f t="shared" si="126"/>
        <v>146</v>
      </c>
      <c r="E163" s="3">
        <f t="shared" si="127"/>
        <v>3504</v>
      </c>
      <c r="F163">
        <v>5</v>
      </c>
      <c r="G163">
        <f t="shared" si="128"/>
        <v>120</v>
      </c>
      <c r="H163" s="4">
        <v>21.3264</v>
      </c>
      <c r="I163" s="4">
        <f t="shared" si="129"/>
        <v>0.60863013698630131</v>
      </c>
      <c r="J163" s="4">
        <f t="shared" si="130"/>
        <v>17.771999999999998</v>
      </c>
      <c r="K163">
        <v>208</v>
      </c>
      <c r="L163">
        <v>0</v>
      </c>
      <c r="M163" s="4">
        <v>0</v>
      </c>
      <c r="N163">
        <v>0</v>
      </c>
      <c r="O163" s="4">
        <v>0</v>
      </c>
      <c r="P163" s="4">
        <f t="shared" si="131"/>
        <v>0</v>
      </c>
      <c r="Q163" s="4">
        <f t="shared" si="132"/>
        <v>0</v>
      </c>
      <c r="R163" t="s">
        <v>48</v>
      </c>
      <c r="S163" t="s">
        <v>48</v>
      </c>
      <c r="T163">
        <v>0</v>
      </c>
      <c r="U163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f t="shared" si="133"/>
        <v>0</v>
      </c>
      <c r="AC163" s="153">
        <v>133</v>
      </c>
      <c r="AD163" s="102">
        <v>0</v>
      </c>
      <c r="AE163" s="102">
        <v>0</v>
      </c>
      <c r="AF163" s="102">
        <v>0</v>
      </c>
      <c r="AG163" s="102">
        <v>0</v>
      </c>
      <c r="AH163" s="102">
        <v>0</v>
      </c>
      <c r="AI163" s="102">
        <v>0</v>
      </c>
      <c r="AJ163" s="102">
        <v>0</v>
      </c>
      <c r="AK163" s="102">
        <v>0</v>
      </c>
      <c r="AL163" s="102">
        <v>0</v>
      </c>
      <c r="AM163" s="102">
        <f t="shared" si="134"/>
        <v>6.444297616438356E-3</v>
      </c>
      <c r="AN163">
        <v>7256</v>
      </c>
      <c r="AO163">
        <v>16124</v>
      </c>
      <c r="AP163" s="4">
        <f t="shared" si="135"/>
        <v>4.4788888888888891</v>
      </c>
      <c r="AQ163" s="2">
        <v>0.57719907407407411</v>
      </c>
      <c r="AR163" s="4">
        <v>0.99999300000000002</v>
      </c>
      <c r="AS163">
        <v>76775</v>
      </c>
      <c r="AT163" s="4">
        <f t="shared" si="136"/>
        <v>21.326388888888889</v>
      </c>
      <c r="AU163">
        <v>1451.2</v>
      </c>
      <c r="AV163" s="4">
        <f t="shared" si="137"/>
        <v>60.466666666666669</v>
      </c>
      <c r="AW163">
        <v>10.588200000000001</v>
      </c>
      <c r="AX163" s="3">
        <v>0</v>
      </c>
      <c r="AY163">
        <f t="shared" si="138"/>
        <v>7256</v>
      </c>
      <c r="AZ163" s="4">
        <f t="shared" si="139"/>
        <v>0</v>
      </c>
      <c r="BA163" s="4"/>
    </row>
    <row r="164" spans="2:53" x14ac:dyDescent="0.35">
      <c r="B164" s="3">
        <v>20070424042157</v>
      </c>
      <c r="C164" s="3">
        <v>20080205091700</v>
      </c>
      <c r="D164" s="3">
        <f t="shared" si="126"/>
        <v>288</v>
      </c>
      <c r="E164" s="3">
        <f t="shared" si="127"/>
        <v>6912</v>
      </c>
      <c r="F164">
        <v>75</v>
      </c>
      <c r="G164">
        <f t="shared" si="128"/>
        <v>1800</v>
      </c>
      <c r="H164" s="4">
        <v>76.334800000000001</v>
      </c>
      <c r="I164" s="4">
        <f t="shared" si="129"/>
        <v>1.104380787037037</v>
      </c>
      <c r="J164" s="4">
        <f t="shared" si="130"/>
        <v>4.2408222222222225</v>
      </c>
      <c r="K164">
        <v>574</v>
      </c>
      <c r="L164">
        <v>0</v>
      </c>
      <c r="M164" s="4">
        <v>0</v>
      </c>
      <c r="N164">
        <v>0</v>
      </c>
      <c r="O164" s="4">
        <v>0</v>
      </c>
      <c r="P164" s="4">
        <f t="shared" si="131"/>
        <v>0</v>
      </c>
      <c r="Q164" s="4">
        <f t="shared" si="132"/>
        <v>0</v>
      </c>
      <c r="R164" t="s">
        <v>48</v>
      </c>
      <c r="S164" t="s">
        <v>48</v>
      </c>
      <c r="T164">
        <v>0</v>
      </c>
      <c r="U16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f t="shared" si="133"/>
        <v>0</v>
      </c>
      <c r="AC164" s="153">
        <v>134</v>
      </c>
      <c r="AD164" s="102">
        <v>0</v>
      </c>
      <c r="AE164" s="102">
        <v>0</v>
      </c>
      <c r="AF164" s="102">
        <v>0</v>
      </c>
      <c r="AG164" s="102">
        <v>0</v>
      </c>
      <c r="AH164" s="102">
        <v>0</v>
      </c>
      <c r="AI164" s="102">
        <v>0</v>
      </c>
      <c r="AJ164" s="102">
        <v>0</v>
      </c>
      <c r="AK164" s="102">
        <v>0</v>
      </c>
      <c r="AL164" s="102">
        <v>0</v>
      </c>
      <c r="AM164" s="102">
        <f t="shared" si="134"/>
        <v>8.63657802505787E-2</v>
      </c>
      <c r="AN164">
        <v>3589</v>
      </c>
      <c r="AO164">
        <v>19960</v>
      </c>
      <c r="AP164" s="4">
        <f t="shared" si="135"/>
        <v>5.5444444444444443</v>
      </c>
      <c r="AQ164" s="2">
        <v>0.73917824074074068</v>
      </c>
      <c r="AR164" s="4">
        <v>0.99999300000000002</v>
      </c>
      <c r="AS164">
        <v>274805</v>
      </c>
      <c r="AT164" s="4">
        <f t="shared" si="136"/>
        <v>76.334722222222226</v>
      </c>
      <c r="AU164">
        <v>47.853299999999997</v>
      </c>
      <c r="AV164" s="4">
        <f t="shared" si="137"/>
        <v>1.9938874999999998</v>
      </c>
      <c r="AW164">
        <v>78.2029</v>
      </c>
      <c r="AX164" s="3">
        <v>0</v>
      </c>
      <c r="AY164">
        <f t="shared" si="138"/>
        <v>3589</v>
      </c>
      <c r="AZ164" s="4">
        <f t="shared" si="139"/>
        <v>0</v>
      </c>
      <c r="BA164" s="4"/>
    </row>
    <row r="165" spans="2:53" x14ac:dyDescent="0.35">
      <c r="B165" s="3">
        <v>20110127215330</v>
      </c>
      <c r="C165" s="3">
        <v>20110127215330</v>
      </c>
      <c r="D165" s="3">
        <f t="shared" si="126"/>
        <v>1</v>
      </c>
      <c r="E165" s="3">
        <f t="shared" si="127"/>
        <v>24</v>
      </c>
      <c r="F165">
        <v>1</v>
      </c>
      <c r="G165">
        <f t="shared" si="128"/>
        <v>24</v>
      </c>
      <c r="H165" s="4">
        <v>2.10806</v>
      </c>
      <c r="I165" s="4">
        <f t="shared" si="129"/>
        <v>8.7835833333333326</v>
      </c>
      <c r="J165" s="4">
        <f t="shared" si="130"/>
        <v>8.7835833333333326</v>
      </c>
      <c r="K165">
        <v>69</v>
      </c>
      <c r="L165">
        <v>0</v>
      </c>
      <c r="M165" s="4">
        <v>0</v>
      </c>
      <c r="N165">
        <v>0</v>
      </c>
      <c r="O165" s="4">
        <v>0</v>
      </c>
      <c r="P165" s="4">
        <f t="shared" si="131"/>
        <v>0</v>
      </c>
      <c r="Q165" s="4">
        <f t="shared" si="132"/>
        <v>0</v>
      </c>
      <c r="R165" t="s">
        <v>48</v>
      </c>
      <c r="S165" t="s">
        <v>48</v>
      </c>
      <c r="T165">
        <v>0</v>
      </c>
      <c r="U165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f t="shared" si="133"/>
        <v>0</v>
      </c>
      <c r="AC165" s="153">
        <v>137</v>
      </c>
      <c r="AD165" s="102">
        <v>0</v>
      </c>
      <c r="AE165" s="102">
        <v>0</v>
      </c>
      <c r="AF165" s="102">
        <v>0</v>
      </c>
      <c r="AG165" s="102">
        <v>0</v>
      </c>
      <c r="AH165" s="102">
        <v>0</v>
      </c>
      <c r="AI165" s="102">
        <v>0</v>
      </c>
      <c r="AJ165" s="102">
        <v>0</v>
      </c>
      <c r="AK165" s="102">
        <v>0</v>
      </c>
      <c r="AL165" s="102">
        <v>0</v>
      </c>
      <c r="AM165" s="102">
        <f t="shared" si="134"/>
        <v>4.7208686162499992E-2</v>
      </c>
      <c r="AN165">
        <v>1413</v>
      </c>
      <c r="AO165">
        <v>360</v>
      </c>
      <c r="AP165" s="4">
        <f t="shared" si="135"/>
        <v>0.1</v>
      </c>
      <c r="AQ165" s="2">
        <v>0.96111111111111114</v>
      </c>
      <c r="AR165" s="4">
        <v>1</v>
      </c>
      <c r="AS165">
        <v>7589</v>
      </c>
      <c r="AT165" s="4">
        <f t="shared" si="136"/>
        <v>2.1080555555555556</v>
      </c>
      <c r="AU165">
        <v>1413</v>
      </c>
      <c r="AV165" s="4">
        <f t="shared" si="137"/>
        <v>58.875</v>
      </c>
      <c r="AW165">
        <v>5.3746499999999999</v>
      </c>
      <c r="AX165" s="3">
        <v>0</v>
      </c>
      <c r="AY165">
        <f t="shared" si="138"/>
        <v>1413</v>
      </c>
      <c r="AZ165" s="4">
        <f t="shared" si="139"/>
        <v>0</v>
      </c>
      <c r="BA165" s="4"/>
    </row>
    <row r="166" spans="2:53" x14ac:dyDescent="0.35">
      <c r="B166" s="3">
        <v>20070523014840</v>
      </c>
      <c r="C166" s="3">
        <v>20070627113723</v>
      </c>
      <c r="D166" s="3">
        <f t="shared" si="126"/>
        <v>36</v>
      </c>
      <c r="E166" s="3">
        <f t="shared" si="127"/>
        <v>864</v>
      </c>
      <c r="F166">
        <v>18</v>
      </c>
      <c r="G166">
        <f t="shared" si="128"/>
        <v>432</v>
      </c>
      <c r="H166" s="4">
        <v>26.528700000000001</v>
      </c>
      <c r="I166" s="4">
        <f t="shared" si="129"/>
        <v>3.0704513888888889</v>
      </c>
      <c r="J166" s="4">
        <f t="shared" si="130"/>
        <v>6.1409027777777778</v>
      </c>
      <c r="K166">
        <v>225</v>
      </c>
      <c r="L166">
        <v>0</v>
      </c>
      <c r="M166" s="4">
        <v>0</v>
      </c>
      <c r="N166">
        <v>0</v>
      </c>
      <c r="O166" s="4">
        <v>0</v>
      </c>
      <c r="P166" s="4">
        <f t="shared" si="131"/>
        <v>0</v>
      </c>
      <c r="Q166" s="4">
        <f t="shared" si="132"/>
        <v>0</v>
      </c>
      <c r="R166" t="s">
        <v>48</v>
      </c>
      <c r="S166" t="s">
        <v>48</v>
      </c>
      <c r="T166">
        <v>0</v>
      </c>
      <c r="U166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f t="shared" si="133"/>
        <v>0</v>
      </c>
      <c r="AC166" s="153">
        <v>138</v>
      </c>
      <c r="AD166" s="102">
        <v>0</v>
      </c>
      <c r="AE166" s="102">
        <v>0</v>
      </c>
      <c r="AF166" s="102">
        <v>0</v>
      </c>
      <c r="AG166" s="102">
        <v>0</v>
      </c>
      <c r="AH166" s="102">
        <v>0</v>
      </c>
      <c r="AI166" s="102">
        <v>0</v>
      </c>
      <c r="AJ166" s="102">
        <v>0</v>
      </c>
      <c r="AK166" s="102">
        <v>0</v>
      </c>
      <c r="AL166" s="102">
        <v>0</v>
      </c>
      <c r="AM166" s="102">
        <f t="shared" si="134"/>
        <v>0.12634109147916664</v>
      </c>
      <c r="AN166">
        <v>2339</v>
      </c>
      <c r="AO166">
        <v>5859</v>
      </c>
      <c r="AP166" s="4">
        <f t="shared" si="135"/>
        <v>1.6274999999999999</v>
      </c>
      <c r="AQ166" s="2">
        <v>0.54896990740740736</v>
      </c>
      <c r="AR166" s="4">
        <v>2</v>
      </c>
      <c r="AS166">
        <v>95503</v>
      </c>
      <c r="AT166" s="4">
        <f t="shared" si="136"/>
        <v>26.528611111111111</v>
      </c>
      <c r="AU166">
        <v>129.94399999999999</v>
      </c>
      <c r="AV166" s="4">
        <f t="shared" si="137"/>
        <v>5.4143333333333326</v>
      </c>
      <c r="AW166">
        <v>41.147399999999998</v>
      </c>
      <c r="AX166" s="3">
        <v>0</v>
      </c>
      <c r="AY166">
        <f t="shared" si="138"/>
        <v>2339</v>
      </c>
      <c r="AZ166" s="4">
        <f t="shared" si="139"/>
        <v>0</v>
      </c>
      <c r="BA166" s="4"/>
    </row>
    <row r="167" spans="2:53" x14ac:dyDescent="0.35">
      <c r="B167" s="3">
        <v>20070903071554</v>
      </c>
      <c r="C167" s="3">
        <v>20071009002641</v>
      </c>
      <c r="D167" s="3">
        <f t="shared" si="126"/>
        <v>37</v>
      </c>
      <c r="E167" s="3">
        <f t="shared" si="127"/>
        <v>888</v>
      </c>
      <c r="F167">
        <v>19</v>
      </c>
      <c r="G167">
        <f t="shared" si="128"/>
        <v>456</v>
      </c>
      <c r="H167" s="4">
        <v>45.0657</v>
      </c>
      <c r="I167" s="4">
        <f t="shared" si="129"/>
        <v>5.0749662162162164</v>
      </c>
      <c r="J167" s="4">
        <f t="shared" si="130"/>
        <v>9.8828289473684219</v>
      </c>
      <c r="K167">
        <v>169</v>
      </c>
      <c r="L167">
        <v>0</v>
      </c>
      <c r="M167" s="4">
        <v>0</v>
      </c>
      <c r="N167">
        <v>0</v>
      </c>
      <c r="O167" s="4">
        <v>0</v>
      </c>
      <c r="P167" s="4">
        <f t="shared" si="131"/>
        <v>0</v>
      </c>
      <c r="Q167" s="4">
        <f t="shared" si="132"/>
        <v>0</v>
      </c>
      <c r="R167" t="s">
        <v>48</v>
      </c>
      <c r="S167" t="s">
        <v>48</v>
      </c>
      <c r="T167">
        <v>0</v>
      </c>
      <c r="U167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f t="shared" si="133"/>
        <v>0</v>
      </c>
      <c r="AC167" s="153">
        <v>139</v>
      </c>
      <c r="AD167" s="102">
        <v>0</v>
      </c>
      <c r="AE167" s="102">
        <v>0</v>
      </c>
      <c r="AF167" s="102">
        <v>0</v>
      </c>
      <c r="AG167" s="102">
        <v>0</v>
      </c>
      <c r="AH167" s="102">
        <v>0</v>
      </c>
      <c r="AI167" s="102">
        <v>0</v>
      </c>
      <c r="AJ167" s="102">
        <v>0</v>
      </c>
      <c r="AK167" s="102">
        <v>0</v>
      </c>
      <c r="AL167" s="102">
        <v>0</v>
      </c>
      <c r="AM167" s="102">
        <f t="shared" si="134"/>
        <v>0.78264606496621636</v>
      </c>
      <c r="AN167">
        <v>1071</v>
      </c>
      <c r="AO167">
        <v>19705</v>
      </c>
      <c r="AP167" s="4">
        <f t="shared" si="135"/>
        <v>5.4736111111111114</v>
      </c>
      <c r="AQ167" s="2">
        <v>0.60061342592592593</v>
      </c>
      <c r="AR167" s="4">
        <v>2</v>
      </c>
      <c r="AS167">
        <v>162236</v>
      </c>
      <c r="AT167" s="4">
        <f t="shared" si="136"/>
        <v>45.065555555555555</v>
      </c>
      <c r="AU167">
        <v>56.368400000000001</v>
      </c>
      <c r="AV167" s="4">
        <f t="shared" si="137"/>
        <v>2.3486833333333332</v>
      </c>
      <c r="AW167">
        <v>154.21700000000001</v>
      </c>
      <c r="AX167" s="3">
        <v>0</v>
      </c>
      <c r="AY167">
        <f t="shared" si="138"/>
        <v>1071</v>
      </c>
      <c r="AZ167" s="4">
        <f t="shared" si="139"/>
        <v>0</v>
      </c>
      <c r="BA167" s="4"/>
    </row>
    <row r="168" spans="2:53" x14ac:dyDescent="0.35">
      <c r="B168" s="3">
        <v>20110829101257</v>
      </c>
      <c r="C168" s="3">
        <v>20111023001058</v>
      </c>
      <c r="D168" s="3">
        <f t="shared" si="126"/>
        <v>56</v>
      </c>
      <c r="E168" s="3">
        <f t="shared" si="127"/>
        <v>1344</v>
      </c>
      <c r="F168">
        <v>34</v>
      </c>
      <c r="G168">
        <f t="shared" si="128"/>
        <v>816</v>
      </c>
      <c r="H168" s="4">
        <v>49.858800000000002</v>
      </c>
      <c r="I168" s="4">
        <f t="shared" si="129"/>
        <v>3.7097321428571433</v>
      </c>
      <c r="J168" s="4">
        <f t="shared" si="130"/>
        <v>6.1101470588235296</v>
      </c>
      <c r="K168">
        <v>1140</v>
      </c>
      <c r="L168">
        <v>0</v>
      </c>
      <c r="M168" s="4">
        <v>0</v>
      </c>
      <c r="N168">
        <v>0</v>
      </c>
      <c r="O168" s="4">
        <v>0</v>
      </c>
      <c r="P168" s="4">
        <f t="shared" si="131"/>
        <v>0</v>
      </c>
      <c r="Q168" s="4">
        <f t="shared" si="132"/>
        <v>0</v>
      </c>
      <c r="R168" t="s">
        <v>48</v>
      </c>
      <c r="S168" t="s">
        <v>48</v>
      </c>
      <c r="T168">
        <v>0</v>
      </c>
      <c r="U168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f t="shared" si="133"/>
        <v>0</v>
      </c>
      <c r="AC168" s="153">
        <v>141</v>
      </c>
      <c r="AD168" s="102">
        <v>0</v>
      </c>
      <c r="AE168" s="102">
        <v>0</v>
      </c>
      <c r="AF168" s="102">
        <v>0</v>
      </c>
      <c r="AG168" s="102">
        <v>0</v>
      </c>
      <c r="AH168" s="102">
        <v>0</v>
      </c>
      <c r="AI168" s="102">
        <v>0</v>
      </c>
      <c r="AJ168" s="102">
        <v>0</v>
      </c>
      <c r="AK168" s="102">
        <v>0</v>
      </c>
      <c r="AL168" s="102">
        <v>0</v>
      </c>
      <c r="AM168" s="102">
        <f t="shared" si="134"/>
        <v>1.0217232975892856E-2</v>
      </c>
      <c r="AN168">
        <v>65205</v>
      </c>
      <c r="AO168">
        <v>6434</v>
      </c>
      <c r="AP168" s="4">
        <f t="shared" si="135"/>
        <v>1.7872222222222223</v>
      </c>
      <c r="AQ168" s="2">
        <v>0.40380787037037041</v>
      </c>
      <c r="AR168" s="4">
        <v>0.99999300000000002</v>
      </c>
      <c r="AS168">
        <v>179492</v>
      </c>
      <c r="AT168" s="4">
        <f t="shared" si="136"/>
        <v>49.858888888888892</v>
      </c>
      <c r="AU168">
        <v>1917.79</v>
      </c>
      <c r="AV168" s="4">
        <f t="shared" si="137"/>
        <v>79.907916666666665</v>
      </c>
      <c r="AW168">
        <v>2.7541699999999998</v>
      </c>
      <c r="AX168" s="3">
        <v>0</v>
      </c>
      <c r="AY168">
        <f t="shared" si="138"/>
        <v>65205</v>
      </c>
      <c r="AZ168" s="4">
        <f t="shared" si="139"/>
        <v>0</v>
      </c>
      <c r="BA168" s="4"/>
    </row>
    <row r="169" spans="2:53" x14ac:dyDescent="0.35">
      <c r="B169" s="3">
        <v>20080429060604</v>
      </c>
      <c r="C169" s="3">
        <v>20080703034708</v>
      </c>
      <c r="D169" s="3">
        <f t="shared" si="126"/>
        <v>66</v>
      </c>
      <c r="E169" s="3">
        <f t="shared" si="127"/>
        <v>1584</v>
      </c>
      <c r="F169">
        <v>6</v>
      </c>
      <c r="G169">
        <f t="shared" si="128"/>
        <v>144</v>
      </c>
      <c r="H169" s="4">
        <v>29.342500000000001</v>
      </c>
      <c r="I169" s="4">
        <f t="shared" si="129"/>
        <v>1.8524305555555558</v>
      </c>
      <c r="J169" s="4">
        <f t="shared" si="130"/>
        <v>20.376736111111114</v>
      </c>
      <c r="K169">
        <v>202</v>
      </c>
      <c r="L169">
        <v>0</v>
      </c>
      <c r="M169" s="4">
        <v>0</v>
      </c>
      <c r="N169">
        <v>0</v>
      </c>
      <c r="O169" s="4">
        <v>0</v>
      </c>
      <c r="P169" s="4">
        <f t="shared" si="131"/>
        <v>0</v>
      </c>
      <c r="Q169" s="4">
        <f t="shared" si="132"/>
        <v>0</v>
      </c>
      <c r="R169" t="s">
        <v>48</v>
      </c>
      <c r="S169" t="s">
        <v>48</v>
      </c>
      <c r="T169">
        <v>0</v>
      </c>
      <c r="U169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f t="shared" si="133"/>
        <v>0</v>
      </c>
      <c r="AC169" s="153">
        <v>145</v>
      </c>
      <c r="AD169" s="102">
        <v>0</v>
      </c>
      <c r="AE169" s="102">
        <v>0</v>
      </c>
      <c r="AF169" s="102">
        <v>0</v>
      </c>
      <c r="AG169" s="102">
        <v>0</v>
      </c>
      <c r="AH169" s="102">
        <v>0</v>
      </c>
      <c r="AI169" s="102">
        <v>0</v>
      </c>
      <c r="AJ169" s="102">
        <v>0</v>
      </c>
      <c r="AK169" s="102">
        <v>0</v>
      </c>
      <c r="AL169" s="102">
        <v>0</v>
      </c>
      <c r="AM169" s="102">
        <f t="shared" si="134"/>
        <v>1.9763396354166671E-2</v>
      </c>
      <c r="AN169">
        <v>9907</v>
      </c>
      <c r="AO169">
        <v>19234</v>
      </c>
      <c r="AP169" s="4">
        <f t="shared" si="135"/>
        <v>5.3427777777777781</v>
      </c>
      <c r="AQ169" s="2">
        <v>0.66950231481481481</v>
      </c>
      <c r="AR169" s="4">
        <v>0.99999300000000002</v>
      </c>
      <c r="AS169">
        <v>105633</v>
      </c>
      <c r="AT169" s="4">
        <f t="shared" si="136"/>
        <v>29.342500000000001</v>
      </c>
      <c r="AU169">
        <v>1651.17</v>
      </c>
      <c r="AV169" s="4">
        <f t="shared" si="137"/>
        <v>68.798749999999998</v>
      </c>
      <c r="AW169">
        <v>10.668900000000001</v>
      </c>
      <c r="AX169" s="3">
        <v>0</v>
      </c>
      <c r="AY169">
        <f t="shared" si="138"/>
        <v>9907</v>
      </c>
      <c r="AZ169" s="4">
        <f t="shared" si="139"/>
        <v>0</v>
      </c>
      <c r="BA169" s="4"/>
    </row>
    <row r="170" spans="2:53" x14ac:dyDescent="0.35">
      <c r="B170" s="3">
        <v>20070731135053</v>
      </c>
      <c r="C170" s="3">
        <v>20070809011153</v>
      </c>
      <c r="D170" s="3">
        <f t="shared" si="126"/>
        <v>10</v>
      </c>
      <c r="E170" s="3">
        <f t="shared" si="127"/>
        <v>240</v>
      </c>
      <c r="F170">
        <v>10</v>
      </c>
      <c r="G170">
        <f t="shared" si="128"/>
        <v>240</v>
      </c>
      <c r="H170" s="4">
        <v>17.5961</v>
      </c>
      <c r="I170" s="4">
        <f t="shared" si="129"/>
        <v>7.3317083333333342</v>
      </c>
      <c r="J170" s="4">
        <f t="shared" si="130"/>
        <v>7.3317083333333342</v>
      </c>
      <c r="K170">
        <v>82</v>
      </c>
      <c r="L170">
        <v>0</v>
      </c>
      <c r="M170" s="4">
        <v>0</v>
      </c>
      <c r="N170">
        <v>0</v>
      </c>
      <c r="O170" s="4">
        <v>0</v>
      </c>
      <c r="P170" s="4">
        <f t="shared" si="131"/>
        <v>0</v>
      </c>
      <c r="Q170" s="4">
        <f t="shared" si="132"/>
        <v>0</v>
      </c>
      <c r="R170" t="s">
        <v>48</v>
      </c>
      <c r="S170" t="s">
        <v>48</v>
      </c>
      <c r="T170">
        <v>0</v>
      </c>
      <c r="U170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f t="shared" si="133"/>
        <v>0</v>
      </c>
      <c r="AC170" s="153">
        <v>146</v>
      </c>
      <c r="AD170" s="102">
        <v>0</v>
      </c>
      <c r="AE170" s="102">
        <v>0</v>
      </c>
      <c r="AF170" s="102">
        <v>0</v>
      </c>
      <c r="AG170" s="102">
        <v>0</v>
      </c>
      <c r="AH170" s="102">
        <v>0</v>
      </c>
      <c r="AI170" s="102">
        <v>0</v>
      </c>
      <c r="AJ170" s="102">
        <v>0</v>
      </c>
      <c r="AK170" s="102">
        <v>0</v>
      </c>
      <c r="AL170" s="102">
        <v>0</v>
      </c>
      <c r="AM170" s="102">
        <f t="shared" si="134"/>
        <v>1.9763133032083335</v>
      </c>
      <c r="AN170">
        <v>245</v>
      </c>
      <c r="AO170">
        <v>15787</v>
      </c>
      <c r="AP170" s="4">
        <f t="shared" si="135"/>
        <v>4.3852777777777776</v>
      </c>
      <c r="AQ170" s="2">
        <v>0.58438657407407402</v>
      </c>
      <c r="AR170" s="4">
        <v>2</v>
      </c>
      <c r="AS170">
        <v>63346</v>
      </c>
      <c r="AT170" s="4">
        <f t="shared" si="136"/>
        <v>17.59611111111111</v>
      </c>
      <c r="AU170">
        <v>24.5</v>
      </c>
      <c r="AV170" s="4">
        <f t="shared" si="137"/>
        <v>1.0208333333333333</v>
      </c>
      <c r="AW170">
        <v>269.55700000000002</v>
      </c>
      <c r="AX170" s="3">
        <v>0</v>
      </c>
      <c r="AY170">
        <f t="shared" si="138"/>
        <v>245</v>
      </c>
      <c r="AZ170" s="4">
        <f t="shared" si="139"/>
        <v>0</v>
      </c>
      <c r="BA170" s="4"/>
    </row>
    <row r="171" spans="2:53" x14ac:dyDescent="0.35">
      <c r="B171" s="3">
        <v>20110514111537</v>
      </c>
      <c r="C171" s="3">
        <v>20110710022237</v>
      </c>
      <c r="D171" s="3">
        <f t="shared" si="126"/>
        <v>58</v>
      </c>
      <c r="E171" s="3">
        <f t="shared" si="127"/>
        <v>1392</v>
      </c>
      <c r="F171">
        <v>3</v>
      </c>
      <c r="G171">
        <f t="shared" si="128"/>
        <v>72</v>
      </c>
      <c r="H171" s="4">
        <v>21.234400000000001</v>
      </c>
      <c r="I171" s="4">
        <f t="shared" si="129"/>
        <v>1.5254597701149426</v>
      </c>
      <c r="J171" s="4">
        <f t="shared" si="130"/>
        <v>29.492222222222225</v>
      </c>
      <c r="K171">
        <v>2932</v>
      </c>
      <c r="L171">
        <v>0</v>
      </c>
      <c r="M171" s="4">
        <v>0</v>
      </c>
      <c r="N171">
        <v>0</v>
      </c>
      <c r="O171" s="4">
        <v>0</v>
      </c>
      <c r="P171" s="4">
        <f t="shared" si="131"/>
        <v>0</v>
      </c>
      <c r="Q171" s="4">
        <f t="shared" si="132"/>
        <v>0</v>
      </c>
      <c r="R171" t="s">
        <v>48</v>
      </c>
      <c r="S171" t="s">
        <v>48</v>
      </c>
      <c r="T171">
        <v>0</v>
      </c>
      <c r="U171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f t="shared" si="133"/>
        <v>0</v>
      </c>
      <c r="AC171" s="153">
        <v>148</v>
      </c>
      <c r="AD171" s="102">
        <v>0</v>
      </c>
      <c r="AE171" s="102">
        <v>0</v>
      </c>
      <c r="AF171" s="102">
        <v>0</v>
      </c>
      <c r="AG171" s="102">
        <v>0</v>
      </c>
      <c r="AH171" s="102">
        <v>0</v>
      </c>
      <c r="AI171" s="102">
        <v>0</v>
      </c>
      <c r="AJ171" s="102">
        <v>0</v>
      </c>
      <c r="AK171" s="102">
        <v>0</v>
      </c>
      <c r="AL171" s="102">
        <v>0</v>
      </c>
      <c r="AM171" s="102">
        <f t="shared" si="134"/>
        <v>2.7879607850574716E-3</v>
      </c>
      <c r="AN171">
        <v>41830</v>
      </c>
      <c r="AO171">
        <v>5482</v>
      </c>
      <c r="AP171" s="4">
        <f t="shared" si="135"/>
        <v>1.5227777777777778</v>
      </c>
      <c r="AQ171" s="2">
        <v>0.50250000000000006</v>
      </c>
      <c r="AR171" s="4">
        <v>0.99999300000000002</v>
      </c>
      <c r="AS171">
        <v>76444</v>
      </c>
      <c r="AT171" s="4">
        <f t="shared" si="136"/>
        <v>21.234444444444446</v>
      </c>
      <c r="AU171">
        <v>13943.3</v>
      </c>
      <c r="AV171" s="4">
        <f t="shared" si="137"/>
        <v>580.9708333333333</v>
      </c>
      <c r="AW171">
        <v>1.82762</v>
      </c>
      <c r="AX171" s="3">
        <v>0</v>
      </c>
      <c r="AY171">
        <f t="shared" si="138"/>
        <v>41830</v>
      </c>
      <c r="AZ171" s="4">
        <f t="shared" si="139"/>
        <v>0</v>
      </c>
      <c r="BA171" s="4"/>
    </row>
    <row r="172" spans="2:53" x14ac:dyDescent="0.35">
      <c r="B172" s="3">
        <v>20090912073357</v>
      </c>
      <c r="C172" s="3">
        <v>20090912073357</v>
      </c>
      <c r="D172" s="3">
        <f t="shared" si="126"/>
        <v>1</v>
      </c>
      <c r="E172" s="3">
        <f t="shared" si="127"/>
        <v>24</v>
      </c>
      <c r="F172">
        <v>1</v>
      </c>
      <c r="G172">
        <f t="shared" si="128"/>
        <v>24</v>
      </c>
      <c r="H172" s="4">
        <v>14.4603</v>
      </c>
      <c r="I172" s="4">
        <f t="shared" si="129"/>
        <v>60.251249999999999</v>
      </c>
      <c r="J172" s="4">
        <f t="shared" si="130"/>
        <v>60.251249999999999</v>
      </c>
      <c r="K172">
        <v>746</v>
      </c>
      <c r="L172">
        <v>0</v>
      </c>
      <c r="M172" s="4">
        <v>0</v>
      </c>
      <c r="N172">
        <v>0</v>
      </c>
      <c r="O172" s="4">
        <v>0</v>
      </c>
      <c r="P172" s="4">
        <f t="shared" si="131"/>
        <v>0</v>
      </c>
      <c r="Q172" s="4">
        <f t="shared" si="132"/>
        <v>0</v>
      </c>
      <c r="R172" t="s">
        <v>48</v>
      </c>
      <c r="S172" t="s">
        <v>48</v>
      </c>
      <c r="T172">
        <v>0</v>
      </c>
      <c r="U172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f t="shared" si="133"/>
        <v>0</v>
      </c>
      <c r="AC172" s="153">
        <v>149</v>
      </c>
      <c r="AD172" s="102">
        <v>0</v>
      </c>
      <c r="AE172" s="102">
        <v>0</v>
      </c>
      <c r="AF172" s="102">
        <v>0</v>
      </c>
      <c r="AG172" s="102">
        <v>0</v>
      </c>
      <c r="AH172" s="102">
        <v>0</v>
      </c>
      <c r="AI172" s="102">
        <v>0</v>
      </c>
      <c r="AJ172" s="102">
        <v>0</v>
      </c>
      <c r="AK172" s="102">
        <v>0</v>
      </c>
      <c r="AL172" s="102">
        <v>0</v>
      </c>
      <c r="AM172" s="102">
        <f t="shared" si="134"/>
        <v>0.371315198475</v>
      </c>
      <c r="AN172">
        <v>8448</v>
      </c>
      <c r="AO172">
        <v>5426</v>
      </c>
      <c r="AP172" s="4">
        <f t="shared" si="135"/>
        <v>1.5072222222222222</v>
      </c>
      <c r="AQ172" s="2">
        <v>0.90739583333333329</v>
      </c>
      <c r="AR172" s="4">
        <v>0.99999300000000002</v>
      </c>
      <c r="AS172">
        <v>52057</v>
      </c>
      <c r="AT172" s="4">
        <f t="shared" si="136"/>
        <v>14.460277777777778</v>
      </c>
      <c r="AU172">
        <v>8448</v>
      </c>
      <c r="AV172" s="4">
        <f t="shared" si="137"/>
        <v>352</v>
      </c>
      <c r="AW172">
        <v>6.1627799999999997</v>
      </c>
      <c r="AX172" s="3">
        <v>0</v>
      </c>
      <c r="AY172">
        <f t="shared" si="138"/>
        <v>8448</v>
      </c>
      <c r="AZ172" s="4">
        <f t="shared" si="139"/>
        <v>0</v>
      </c>
      <c r="BA172" s="4"/>
    </row>
    <row r="173" spans="2:53" x14ac:dyDescent="0.35">
      <c r="B173" s="3">
        <v>20070731114843</v>
      </c>
      <c r="C173" s="3">
        <v>20070810095141</v>
      </c>
      <c r="D173" s="3">
        <f t="shared" si="126"/>
        <v>11</v>
      </c>
      <c r="E173" s="3">
        <f t="shared" si="127"/>
        <v>264</v>
      </c>
      <c r="F173">
        <v>22</v>
      </c>
      <c r="G173">
        <f t="shared" si="128"/>
        <v>528</v>
      </c>
      <c r="H173" s="4">
        <v>68.291300000000007</v>
      </c>
      <c r="I173" s="4">
        <f t="shared" si="129"/>
        <v>25.86791666666667</v>
      </c>
      <c r="J173" s="4">
        <f t="shared" si="130"/>
        <v>12.933958333333335</v>
      </c>
      <c r="K173">
        <v>386</v>
      </c>
      <c r="L173">
        <v>0</v>
      </c>
      <c r="M173" s="4">
        <v>0</v>
      </c>
      <c r="N173">
        <v>0</v>
      </c>
      <c r="O173" s="4">
        <v>0</v>
      </c>
      <c r="P173" s="4">
        <f t="shared" si="131"/>
        <v>0</v>
      </c>
      <c r="Q173" s="4">
        <f t="shared" si="132"/>
        <v>0</v>
      </c>
      <c r="R173" t="s">
        <v>48</v>
      </c>
      <c r="S173" t="s">
        <v>48</v>
      </c>
      <c r="T173">
        <v>0</v>
      </c>
      <c r="U173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f t="shared" si="133"/>
        <v>0</v>
      </c>
      <c r="AC173" s="153">
        <v>150</v>
      </c>
      <c r="AD173" s="102">
        <v>0</v>
      </c>
      <c r="AE173" s="102">
        <v>0</v>
      </c>
      <c r="AF173" s="102">
        <v>0</v>
      </c>
      <c r="AG173" s="102">
        <v>0</v>
      </c>
      <c r="AH173" s="102">
        <v>0</v>
      </c>
      <c r="AI173" s="102">
        <v>0</v>
      </c>
      <c r="AJ173" s="102">
        <v>0</v>
      </c>
      <c r="AK173" s="102">
        <v>0</v>
      </c>
      <c r="AL173" s="102">
        <v>0</v>
      </c>
      <c r="AM173" s="102">
        <f t="shared" si="134"/>
        <v>2.7294532270833338</v>
      </c>
      <c r="AN173">
        <v>2352</v>
      </c>
      <c r="AO173">
        <v>19445</v>
      </c>
      <c r="AP173" s="4">
        <f t="shared" si="135"/>
        <v>5.4013888888888886</v>
      </c>
      <c r="AQ173" s="2">
        <v>0.66082175925925923</v>
      </c>
      <c r="AR173" s="4">
        <v>2</v>
      </c>
      <c r="AS173">
        <v>245849</v>
      </c>
      <c r="AT173" s="4">
        <f t="shared" si="136"/>
        <v>68.291388888888889</v>
      </c>
      <c r="AU173">
        <v>106.90900000000001</v>
      </c>
      <c r="AV173" s="4">
        <f t="shared" si="137"/>
        <v>4.4545416666666666</v>
      </c>
      <c r="AW173">
        <v>105.515</v>
      </c>
      <c r="AX173" s="3">
        <v>0</v>
      </c>
      <c r="AY173">
        <f t="shared" si="138"/>
        <v>2352</v>
      </c>
      <c r="AZ173" s="4">
        <f t="shared" si="139"/>
        <v>0</v>
      </c>
      <c r="BA173" s="4"/>
    </row>
    <row r="174" spans="2:53" x14ac:dyDescent="0.35">
      <c r="B174" s="3">
        <v>20091011140430</v>
      </c>
      <c r="C174" s="3">
        <v>20091011140430</v>
      </c>
      <c r="D174" s="3">
        <f t="shared" si="126"/>
        <v>1</v>
      </c>
      <c r="E174" s="3">
        <f t="shared" si="127"/>
        <v>24</v>
      </c>
      <c r="F174">
        <v>1</v>
      </c>
      <c r="G174">
        <f t="shared" si="128"/>
        <v>24</v>
      </c>
      <c r="H174" s="4">
        <v>4.8033299999999999</v>
      </c>
      <c r="I174" s="4">
        <f t="shared" si="129"/>
        <v>20.013874999999999</v>
      </c>
      <c r="J174" s="4">
        <f t="shared" si="130"/>
        <v>20.013874999999999</v>
      </c>
      <c r="K174">
        <v>38</v>
      </c>
      <c r="L174">
        <v>0</v>
      </c>
      <c r="M174" s="4">
        <v>0</v>
      </c>
      <c r="N174">
        <v>0</v>
      </c>
      <c r="O174" s="4">
        <v>0</v>
      </c>
      <c r="P174" s="4">
        <f t="shared" si="131"/>
        <v>0</v>
      </c>
      <c r="Q174" s="4">
        <f t="shared" si="132"/>
        <v>0</v>
      </c>
      <c r="R174" t="s">
        <v>48</v>
      </c>
      <c r="S174" t="s">
        <v>48</v>
      </c>
      <c r="T174">
        <v>0</v>
      </c>
      <c r="U17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f t="shared" si="133"/>
        <v>0</v>
      </c>
      <c r="AC174" s="153">
        <v>151</v>
      </c>
      <c r="AD174" s="102">
        <v>0</v>
      </c>
      <c r="AE174" s="102">
        <v>0</v>
      </c>
      <c r="AF174" s="102">
        <v>0</v>
      </c>
      <c r="AG174" s="102">
        <v>0</v>
      </c>
      <c r="AH174" s="102">
        <v>0</v>
      </c>
      <c r="AI174" s="102">
        <v>0</v>
      </c>
      <c r="AJ174" s="102">
        <v>0</v>
      </c>
      <c r="AK174" s="102">
        <v>0</v>
      </c>
      <c r="AL174" s="102">
        <v>0</v>
      </c>
      <c r="AM174" s="102">
        <f t="shared" si="134"/>
        <v>0.26198362513749995</v>
      </c>
      <c r="AN174">
        <v>1322</v>
      </c>
      <c r="AO174">
        <v>4270</v>
      </c>
      <c r="AP174" s="4">
        <f t="shared" si="135"/>
        <v>1.1861111111111111</v>
      </c>
      <c r="AQ174" s="2">
        <v>0.77141203703703709</v>
      </c>
      <c r="AR174" s="4">
        <v>0.99999300000000002</v>
      </c>
      <c r="AS174">
        <v>17292</v>
      </c>
      <c r="AT174" s="4">
        <f t="shared" si="136"/>
        <v>4.8033333333333337</v>
      </c>
      <c r="AU174">
        <v>1322</v>
      </c>
      <c r="AV174" s="4">
        <f t="shared" si="137"/>
        <v>55.083333333333336</v>
      </c>
      <c r="AW174">
        <v>13.0901</v>
      </c>
      <c r="AX174" s="3">
        <v>0</v>
      </c>
      <c r="AY174">
        <f t="shared" si="138"/>
        <v>1322</v>
      </c>
      <c r="AZ174" s="4">
        <f t="shared" si="139"/>
        <v>0</v>
      </c>
      <c r="BA174" s="4"/>
    </row>
    <row r="175" spans="2:53" x14ac:dyDescent="0.35">
      <c r="B175" s="3">
        <v>20080822005205</v>
      </c>
      <c r="C175" s="3">
        <v>20080823030936</v>
      </c>
      <c r="D175" s="3">
        <f t="shared" si="126"/>
        <v>2</v>
      </c>
      <c r="E175" s="3">
        <f t="shared" si="127"/>
        <v>48</v>
      </c>
      <c r="F175">
        <v>4</v>
      </c>
      <c r="G175">
        <f t="shared" si="128"/>
        <v>96</v>
      </c>
      <c r="H175" s="4">
        <v>14.5708</v>
      </c>
      <c r="I175" s="4">
        <f t="shared" si="129"/>
        <v>30.355833333333333</v>
      </c>
      <c r="J175" s="4">
        <f t="shared" si="130"/>
        <v>15.177916666666667</v>
      </c>
      <c r="K175">
        <v>166</v>
      </c>
      <c r="L175">
        <v>0</v>
      </c>
      <c r="M175" s="4">
        <v>0</v>
      </c>
      <c r="N175">
        <v>0</v>
      </c>
      <c r="O175" s="4">
        <v>0</v>
      </c>
      <c r="P175" s="4">
        <f t="shared" si="131"/>
        <v>0</v>
      </c>
      <c r="Q175" s="4">
        <f t="shared" si="132"/>
        <v>0</v>
      </c>
      <c r="R175" t="s">
        <v>48</v>
      </c>
      <c r="S175" t="s">
        <v>48</v>
      </c>
      <c r="T175">
        <v>0</v>
      </c>
      <c r="U175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f t="shared" si="133"/>
        <v>0</v>
      </c>
      <c r="AC175" s="153">
        <v>152</v>
      </c>
      <c r="AD175" s="102">
        <v>0</v>
      </c>
      <c r="AE175" s="102">
        <v>0</v>
      </c>
      <c r="AF175" s="102">
        <v>0</v>
      </c>
      <c r="AG175" s="102">
        <v>0</v>
      </c>
      <c r="AH175" s="102">
        <v>0</v>
      </c>
      <c r="AI175" s="102">
        <v>0</v>
      </c>
      <c r="AJ175" s="102">
        <v>0</v>
      </c>
      <c r="AK175" s="102">
        <v>0</v>
      </c>
      <c r="AL175" s="102">
        <v>0</v>
      </c>
      <c r="AM175" s="102">
        <f t="shared" si="134"/>
        <v>0.19961328171666665</v>
      </c>
      <c r="AN175">
        <v>7981</v>
      </c>
      <c r="AO175">
        <v>6215</v>
      </c>
      <c r="AP175" s="4">
        <f t="shared" si="135"/>
        <v>1.726388888888889</v>
      </c>
      <c r="AQ175" s="2">
        <v>0.29591435185185183</v>
      </c>
      <c r="AR175" s="4">
        <v>1</v>
      </c>
      <c r="AS175">
        <v>52455</v>
      </c>
      <c r="AT175" s="4">
        <f t="shared" si="136"/>
        <v>14.570833333333333</v>
      </c>
      <c r="AU175">
        <v>1995.25</v>
      </c>
      <c r="AV175" s="4">
        <f t="shared" si="137"/>
        <v>83.135416666666671</v>
      </c>
      <c r="AW175">
        <v>6.57578</v>
      </c>
      <c r="AX175" s="3">
        <v>0</v>
      </c>
      <c r="AY175">
        <f t="shared" si="138"/>
        <v>7981</v>
      </c>
      <c r="AZ175" s="4">
        <f t="shared" si="139"/>
        <v>0</v>
      </c>
      <c r="BA175" s="4"/>
    </row>
    <row r="176" spans="2:53" x14ac:dyDescent="0.35">
      <c r="B176" s="3">
        <v>20070430114738</v>
      </c>
      <c r="C176" s="3">
        <v>20070521142156</v>
      </c>
      <c r="D176" s="3">
        <f t="shared" si="126"/>
        <v>22</v>
      </c>
      <c r="E176" s="3">
        <f t="shared" si="127"/>
        <v>528</v>
      </c>
      <c r="F176">
        <v>31</v>
      </c>
      <c r="G176">
        <f t="shared" si="128"/>
        <v>744</v>
      </c>
      <c r="H176" s="4">
        <v>50.618099999999998</v>
      </c>
      <c r="I176" s="4">
        <f t="shared" si="129"/>
        <v>9.5867613636363629</v>
      </c>
      <c r="J176" s="4">
        <f t="shared" si="130"/>
        <v>6.8035080645161283</v>
      </c>
      <c r="K176">
        <v>343</v>
      </c>
      <c r="L176">
        <v>0</v>
      </c>
      <c r="M176" s="4">
        <v>0</v>
      </c>
      <c r="N176">
        <v>0</v>
      </c>
      <c r="O176" s="4">
        <v>0</v>
      </c>
      <c r="P176" s="4">
        <f t="shared" si="131"/>
        <v>0</v>
      </c>
      <c r="Q176" s="4">
        <f t="shared" si="132"/>
        <v>0</v>
      </c>
      <c r="R176" t="s">
        <v>48</v>
      </c>
      <c r="S176" t="s">
        <v>48</v>
      </c>
      <c r="T176">
        <v>0</v>
      </c>
      <c r="U176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f t="shared" si="133"/>
        <v>0</v>
      </c>
      <c r="AC176" s="153">
        <v>154</v>
      </c>
      <c r="AD176" s="102">
        <v>0</v>
      </c>
      <c r="AE176" s="102">
        <v>0</v>
      </c>
      <c r="AF176" s="102">
        <v>0</v>
      </c>
      <c r="AG176" s="102">
        <v>0</v>
      </c>
      <c r="AH176" s="102">
        <v>0</v>
      </c>
      <c r="AI176" s="102">
        <v>0</v>
      </c>
      <c r="AJ176" s="102">
        <v>0</v>
      </c>
      <c r="AK176" s="102">
        <v>0</v>
      </c>
      <c r="AL176" s="102">
        <v>0</v>
      </c>
      <c r="AM176" s="102">
        <f t="shared" si="134"/>
        <v>0.60322778528409093</v>
      </c>
      <c r="AN176">
        <v>2927</v>
      </c>
      <c r="AO176">
        <v>17380</v>
      </c>
      <c r="AP176" s="4">
        <f t="shared" si="135"/>
        <v>4.8277777777777775</v>
      </c>
      <c r="AQ176" s="2">
        <v>0.301724537037037</v>
      </c>
      <c r="AR176" s="4">
        <v>2</v>
      </c>
      <c r="AS176">
        <v>182225</v>
      </c>
      <c r="AT176" s="4">
        <f t="shared" si="136"/>
        <v>50.618055555555557</v>
      </c>
      <c r="AU176">
        <v>94.419399999999996</v>
      </c>
      <c r="AV176" s="4">
        <f t="shared" si="137"/>
        <v>3.9341416666666666</v>
      </c>
      <c r="AW176">
        <v>62.923000000000002</v>
      </c>
      <c r="AX176" s="3">
        <v>0</v>
      </c>
      <c r="AY176">
        <f t="shared" si="138"/>
        <v>2927</v>
      </c>
      <c r="AZ176" s="4">
        <f t="shared" si="139"/>
        <v>0</v>
      </c>
      <c r="BA176" s="4"/>
    </row>
    <row r="177" spans="2:53" x14ac:dyDescent="0.35">
      <c r="B177" s="3">
        <v>20090709003804</v>
      </c>
      <c r="C177" s="3">
        <v>20090711012922</v>
      </c>
      <c r="D177" s="3">
        <f t="shared" si="126"/>
        <v>3</v>
      </c>
      <c r="E177" s="3">
        <f t="shared" si="127"/>
        <v>72</v>
      </c>
      <c r="F177">
        <v>2</v>
      </c>
      <c r="G177">
        <f t="shared" si="128"/>
        <v>48</v>
      </c>
      <c r="H177" s="4">
        <v>23.726700000000001</v>
      </c>
      <c r="I177" s="4">
        <f t="shared" si="129"/>
        <v>32.953750000000007</v>
      </c>
      <c r="J177" s="4">
        <f t="shared" si="130"/>
        <v>49.430624999999999</v>
      </c>
      <c r="K177">
        <v>471</v>
      </c>
      <c r="L177">
        <v>0</v>
      </c>
      <c r="M177" s="4">
        <v>0</v>
      </c>
      <c r="N177">
        <v>0</v>
      </c>
      <c r="O177" s="4">
        <v>0</v>
      </c>
      <c r="P177" s="4">
        <f t="shared" si="131"/>
        <v>0</v>
      </c>
      <c r="Q177" s="4">
        <f t="shared" si="132"/>
        <v>0</v>
      </c>
      <c r="R177" t="s">
        <v>48</v>
      </c>
      <c r="S177" t="s">
        <v>48</v>
      </c>
      <c r="T177">
        <v>0</v>
      </c>
      <c r="U177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f t="shared" si="133"/>
        <v>0</v>
      </c>
      <c r="AC177" s="153">
        <v>156</v>
      </c>
      <c r="AD177" s="102">
        <v>0</v>
      </c>
      <c r="AE177" s="102">
        <v>0</v>
      </c>
      <c r="AF177" s="102">
        <v>0</v>
      </c>
      <c r="AG177" s="102">
        <v>0</v>
      </c>
      <c r="AH177" s="102">
        <v>0</v>
      </c>
      <c r="AI177" s="102">
        <v>0</v>
      </c>
      <c r="AJ177" s="102">
        <v>0</v>
      </c>
      <c r="AK177" s="102">
        <v>0</v>
      </c>
      <c r="AL177" s="102">
        <v>0</v>
      </c>
      <c r="AM177" s="102">
        <f t="shared" si="134"/>
        <v>0.17295083658750002</v>
      </c>
      <c r="AN177">
        <v>16277</v>
      </c>
      <c r="AO177">
        <v>9952</v>
      </c>
      <c r="AP177" s="4">
        <f t="shared" si="135"/>
        <v>2.7644444444444445</v>
      </c>
      <c r="AQ177" s="2">
        <v>0.4149768518518519</v>
      </c>
      <c r="AR177" s="4">
        <v>0.99999300000000002</v>
      </c>
      <c r="AS177">
        <v>85416</v>
      </c>
      <c r="AT177" s="4">
        <f t="shared" si="136"/>
        <v>23.726666666666667</v>
      </c>
      <c r="AU177">
        <v>8138.5</v>
      </c>
      <c r="AV177" s="4">
        <f t="shared" si="137"/>
        <v>339.10416666666669</v>
      </c>
      <c r="AW177">
        <v>5.2482899999999999</v>
      </c>
      <c r="AX177" s="3">
        <v>0</v>
      </c>
      <c r="AY177">
        <f t="shared" si="138"/>
        <v>16277</v>
      </c>
      <c r="AZ177" s="4">
        <f t="shared" si="139"/>
        <v>0</v>
      </c>
      <c r="BA177" s="4"/>
    </row>
    <row r="178" spans="2:53" x14ac:dyDescent="0.35">
      <c r="B178" s="3">
        <v>20070731114756</v>
      </c>
      <c r="C178" s="3">
        <v>20070810055020</v>
      </c>
      <c r="D178" s="3">
        <f t="shared" si="126"/>
        <v>11</v>
      </c>
      <c r="E178" s="3">
        <f t="shared" si="127"/>
        <v>264</v>
      </c>
      <c r="F178">
        <v>13</v>
      </c>
      <c r="G178">
        <f t="shared" si="128"/>
        <v>312</v>
      </c>
      <c r="H178" s="4">
        <v>48.698300000000003</v>
      </c>
      <c r="I178" s="4">
        <f t="shared" si="129"/>
        <v>18.44632575757576</v>
      </c>
      <c r="J178" s="4">
        <f t="shared" si="130"/>
        <v>15.608429487179487</v>
      </c>
      <c r="K178">
        <v>273</v>
      </c>
      <c r="L178">
        <v>0</v>
      </c>
      <c r="M178" s="4">
        <v>0</v>
      </c>
      <c r="N178">
        <v>0</v>
      </c>
      <c r="O178" s="4">
        <v>0</v>
      </c>
      <c r="P178" s="4">
        <f t="shared" si="131"/>
        <v>0</v>
      </c>
      <c r="Q178" s="4">
        <f t="shared" si="132"/>
        <v>0</v>
      </c>
      <c r="R178" t="s">
        <v>48</v>
      </c>
      <c r="S178" t="s">
        <v>48</v>
      </c>
      <c r="T178">
        <v>0</v>
      </c>
      <c r="U178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f t="shared" si="133"/>
        <v>0</v>
      </c>
      <c r="AC178" s="153">
        <v>157</v>
      </c>
      <c r="AD178" s="102">
        <v>0</v>
      </c>
      <c r="AE178" s="102">
        <v>0</v>
      </c>
      <c r="AF178" s="102">
        <v>0</v>
      </c>
      <c r="AG178" s="102">
        <v>0</v>
      </c>
      <c r="AH178" s="102">
        <v>0</v>
      </c>
      <c r="AI178" s="102">
        <v>0</v>
      </c>
      <c r="AJ178" s="102">
        <v>0</v>
      </c>
      <c r="AK178" s="102">
        <v>0</v>
      </c>
      <c r="AL178" s="102">
        <v>0</v>
      </c>
      <c r="AM178" s="102">
        <f t="shared" si="134"/>
        <v>1.9079034731060609</v>
      </c>
      <c r="AN178">
        <v>1708</v>
      </c>
      <c r="AO178">
        <v>18270</v>
      </c>
      <c r="AP178" s="4">
        <f t="shared" si="135"/>
        <v>5.0750000000000002</v>
      </c>
      <c r="AQ178" s="2">
        <v>0.60846064814814815</v>
      </c>
      <c r="AR178" s="4">
        <v>2</v>
      </c>
      <c r="AS178">
        <v>175314</v>
      </c>
      <c r="AT178" s="4">
        <f t="shared" si="136"/>
        <v>48.698333333333331</v>
      </c>
      <c r="AU178">
        <v>131.38499999999999</v>
      </c>
      <c r="AV178" s="4">
        <f t="shared" si="137"/>
        <v>5.4743749999999993</v>
      </c>
      <c r="AW178">
        <v>103.43</v>
      </c>
      <c r="AX178" s="3">
        <v>0</v>
      </c>
      <c r="AY178">
        <f t="shared" si="138"/>
        <v>1708</v>
      </c>
      <c r="AZ178" s="4">
        <f t="shared" si="139"/>
        <v>0</v>
      </c>
      <c r="BA178" s="4"/>
    </row>
    <row r="179" spans="2:53" x14ac:dyDescent="0.35">
      <c r="B179" s="3">
        <v>20070412101853</v>
      </c>
      <c r="C179" s="3">
        <v>20070428134038</v>
      </c>
      <c r="D179" s="3">
        <f t="shared" si="126"/>
        <v>17</v>
      </c>
      <c r="E179" s="3">
        <f t="shared" si="127"/>
        <v>408</v>
      </c>
      <c r="F179">
        <v>16</v>
      </c>
      <c r="G179">
        <f t="shared" si="128"/>
        <v>384</v>
      </c>
      <c r="H179" s="4">
        <v>13.6884</v>
      </c>
      <c r="I179" s="4">
        <f t="shared" si="129"/>
        <v>3.3549999999999995</v>
      </c>
      <c r="J179" s="4">
        <f t="shared" si="130"/>
        <v>3.5646875000000002</v>
      </c>
      <c r="K179">
        <v>114</v>
      </c>
      <c r="L179">
        <v>0</v>
      </c>
      <c r="M179" s="4">
        <v>0</v>
      </c>
      <c r="N179">
        <v>0</v>
      </c>
      <c r="O179" s="4">
        <v>0</v>
      </c>
      <c r="P179" s="4">
        <f t="shared" si="131"/>
        <v>0</v>
      </c>
      <c r="Q179" s="4">
        <f t="shared" si="132"/>
        <v>0</v>
      </c>
      <c r="R179" t="s">
        <v>48</v>
      </c>
      <c r="S179" t="s">
        <v>48</v>
      </c>
      <c r="T179">
        <v>0</v>
      </c>
      <c r="U179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f t="shared" si="133"/>
        <v>0</v>
      </c>
      <c r="AC179" s="153">
        <v>161</v>
      </c>
      <c r="AD179" s="102">
        <v>0</v>
      </c>
      <c r="AE179" s="102">
        <v>0</v>
      </c>
      <c r="AF179" s="102">
        <v>0</v>
      </c>
      <c r="AG179" s="102">
        <v>0</v>
      </c>
      <c r="AH179" s="102">
        <v>0</v>
      </c>
      <c r="AI179" s="102">
        <v>0</v>
      </c>
      <c r="AJ179" s="102">
        <v>0</v>
      </c>
      <c r="AK179" s="102">
        <v>0</v>
      </c>
      <c r="AL179" s="102">
        <v>0</v>
      </c>
      <c r="AM179" s="102">
        <f t="shared" si="134"/>
        <v>0.21114658949999998</v>
      </c>
      <c r="AN179">
        <v>799</v>
      </c>
      <c r="AO179">
        <v>13147</v>
      </c>
      <c r="AP179" s="4">
        <f t="shared" si="135"/>
        <v>3.6519444444444447</v>
      </c>
      <c r="AQ179" s="2">
        <v>0.60998842592592595</v>
      </c>
      <c r="AR179" s="4">
        <v>2</v>
      </c>
      <c r="AS179">
        <v>49278</v>
      </c>
      <c r="AT179" s="4">
        <f t="shared" si="136"/>
        <v>13.688333333333333</v>
      </c>
      <c r="AU179">
        <v>49.9375</v>
      </c>
      <c r="AV179" s="4">
        <f t="shared" si="137"/>
        <v>2.0807291666666665</v>
      </c>
      <c r="AW179">
        <v>62.934899999999999</v>
      </c>
      <c r="AX179" s="3">
        <v>0</v>
      </c>
      <c r="AY179">
        <f t="shared" si="138"/>
        <v>799</v>
      </c>
      <c r="AZ179" s="4">
        <f t="shared" si="139"/>
        <v>0</v>
      </c>
      <c r="BA179" s="4"/>
    </row>
    <row r="180" spans="2:53" x14ac:dyDescent="0.35">
      <c r="B180" s="3">
        <v>20070801000958</v>
      </c>
      <c r="C180" s="3">
        <v>20070810012028</v>
      </c>
      <c r="D180" s="3">
        <f t="shared" si="126"/>
        <v>10</v>
      </c>
      <c r="E180" s="3">
        <f t="shared" si="127"/>
        <v>240</v>
      </c>
      <c r="F180">
        <v>11</v>
      </c>
      <c r="G180">
        <f t="shared" si="128"/>
        <v>264</v>
      </c>
      <c r="H180" s="4">
        <v>14.916</v>
      </c>
      <c r="I180" s="4">
        <f t="shared" si="129"/>
        <v>6.2150000000000007</v>
      </c>
      <c r="J180" s="4">
        <f t="shared" si="130"/>
        <v>5.65</v>
      </c>
      <c r="K180">
        <v>160</v>
      </c>
      <c r="L180">
        <v>0</v>
      </c>
      <c r="M180" s="4">
        <v>0</v>
      </c>
      <c r="N180">
        <v>0</v>
      </c>
      <c r="O180" s="4">
        <v>0</v>
      </c>
      <c r="P180" s="4">
        <f t="shared" si="131"/>
        <v>0</v>
      </c>
      <c r="Q180" s="4">
        <f t="shared" si="132"/>
        <v>0</v>
      </c>
      <c r="R180" t="s">
        <v>48</v>
      </c>
      <c r="S180" t="s">
        <v>48</v>
      </c>
      <c r="T180">
        <v>0</v>
      </c>
      <c r="U180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f t="shared" si="133"/>
        <v>0</v>
      </c>
      <c r="AC180" s="153">
        <v>162</v>
      </c>
      <c r="AD180" s="102">
        <v>0</v>
      </c>
      <c r="AE180" s="102">
        <v>0</v>
      </c>
      <c r="AF180" s="102">
        <v>0</v>
      </c>
      <c r="AG180" s="102">
        <v>0</v>
      </c>
      <c r="AH180" s="102">
        <v>0</v>
      </c>
      <c r="AI180" s="102">
        <v>0</v>
      </c>
      <c r="AJ180" s="102">
        <v>0</v>
      </c>
      <c r="AK180" s="102">
        <v>0</v>
      </c>
      <c r="AL180" s="102">
        <v>0</v>
      </c>
      <c r="AM180" s="102">
        <f t="shared" si="134"/>
        <v>1.017476295</v>
      </c>
      <c r="AN180">
        <v>339</v>
      </c>
      <c r="AO180">
        <v>8019</v>
      </c>
      <c r="AP180" s="4">
        <f t="shared" si="135"/>
        <v>2.2275</v>
      </c>
      <c r="AQ180" s="2">
        <v>0.52746527777777774</v>
      </c>
      <c r="AR180" s="4">
        <v>2</v>
      </c>
      <c r="AS180">
        <v>53698</v>
      </c>
      <c r="AT180" s="4">
        <f t="shared" si="136"/>
        <v>14.91611111111111</v>
      </c>
      <c r="AU180">
        <v>30.818200000000001</v>
      </c>
      <c r="AV180" s="4">
        <f t="shared" si="137"/>
        <v>1.2840916666666666</v>
      </c>
      <c r="AW180">
        <v>163.71299999999999</v>
      </c>
      <c r="AX180" s="3">
        <v>0</v>
      </c>
      <c r="AY180">
        <f t="shared" si="138"/>
        <v>339</v>
      </c>
      <c r="AZ180" s="4">
        <f t="shared" si="139"/>
        <v>0</v>
      </c>
      <c r="BA180" s="4"/>
    </row>
    <row r="181" spans="2:53" x14ac:dyDescent="0.35">
      <c r="B181" s="3">
        <v>20071130075508</v>
      </c>
      <c r="C181" s="3">
        <v>20071209063451</v>
      </c>
      <c r="D181" s="3">
        <f t="shared" si="126"/>
        <v>10</v>
      </c>
      <c r="E181" s="3">
        <f t="shared" si="127"/>
        <v>240</v>
      </c>
      <c r="F181">
        <v>7</v>
      </c>
      <c r="G181">
        <f t="shared" si="128"/>
        <v>168</v>
      </c>
      <c r="H181" s="4">
        <v>28.1708</v>
      </c>
      <c r="I181" s="4">
        <f t="shared" si="129"/>
        <v>11.737833333333333</v>
      </c>
      <c r="J181" s="4">
        <f t="shared" si="130"/>
        <v>16.768333333333331</v>
      </c>
      <c r="K181">
        <v>78</v>
      </c>
      <c r="L181">
        <v>0</v>
      </c>
      <c r="M181" s="4">
        <v>0</v>
      </c>
      <c r="N181">
        <v>0</v>
      </c>
      <c r="O181" s="4">
        <v>0</v>
      </c>
      <c r="P181" s="4">
        <f t="shared" si="131"/>
        <v>0</v>
      </c>
      <c r="Q181" s="4">
        <f t="shared" si="132"/>
        <v>0</v>
      </c>
      <c r="R181" t="s">
        <v>48</v>
      </c>
      <c r="S181" t="s">
        <v>48</v>
      </c>
      <c r="T181">
        <v>0</v>
      </c>
      <c r="U181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f t="shared" si="133"/>
        <v>0</v>
      </c>
      <c r="AC181" s="153">
        <v>164</v>
      </c>
      <c r="AD181" s="102">
        <v>0</v>
      </c>
      <c r="AE181" s="102">
        <v>0</v>
      </c>
      <c r="AF181" s="102">
        <v>0</v>
      </c>
      <c r="AG181" s="102">
        <v>0</v>
      </c>
      <c r="AH181" s="102">
        <v>0</v>
      </c>
      <c r="AI181" s="102">
        <v>0</v>
      </c>
      <c r="AJ181" s="102">
        <v>0</v>
      </c>
      <c r="AK181" s="102">
        <v>0</v>
      </c>
      <c r="AL181" s="102">
        <v>0</v>
      </c>
      <c r="AM181" s="102">
        <f t="shared" si="134"/>
        <v>4.2666437274999991</v>
      </c>
      <c r="AN181">
        <v>286</v>
      </c>
      <c r="AO181">
        <v>21472</v>
      </c>
      <c r="AP181" s="4">
        <f t="shared" si="135"/>
        <v>5.9644444444444442</v>
      </c>
      <c r="AQ181" s="2">
        <v>0.43613425925925925</v>
      </c>
      <c r="AR181" s="4">
        <v>2</v>
      </c>
      <c r="AS181">
        <v>101415</v>
      </c>
      <c r="AT181" s="4">
        <f t="shared" si="136"/>
        <v>28.170833333333334</v>
      </c>
      <c r="AU181">
        <v>40.857100000000003</v>
      </c>
      <c r="AV181" s="4">
        <f t="shared" si="137"/>
        <v>1.7023791666666668</v>
      </c>
      <c r="AW181">
        <v>363.495</v>
      </c>
      <c r="AX181" s="3">
        <v>0</v>
      </c>
      <c r="AY181">
        <f t="shared" si="138"/>
        <v>286</v>
      </c>
      <c r="AZ181" s="4">
        <f t="shared" si="139"/>
        <v>0</v>
      </c>
      <c r="BA181" s="4"/>
    </row>
    <row r="182" spans="2:53" x14ac:dyDescent="0.35">
      <c r="B182" s="3">
        <v>20111018041534</v>
      </c>
      <c r="C182" s="3">
        <v>20111121004321</v>
      </c>
      <c r="D182" s="3">
        <f t="shared" si="126"/>
        <v>35</v>
      </c>
      <c r="E182" s="3">
        <f t="shared" si="127"/>
        <v>840</v>
      </c>
      <c r="F182">
        <v>26</v>
      </c>
      <c r="G182">
        <f t="shared" si="128"/>
        <v>624</v>
      </c>
      <c r="H182" s="4">
        <v>68.257599999999996</v>
      </c>
      <c r="I182" s="4">
        <f t="shared" si="129"/>
        <v>8.1259047619047617</v>
      </c>
      <c r="J182" s="4">
        <f t="shared" si="130"/>
        <v>10.938717948717947</v>
      </c>
      <c r="K182">
        <v>489</v>
      </c>
      <c r="L182">
        <v>0</v>
      </c>
      <c r="M182" s="4">
        <v>0</v>
      </c>
      <c r="N182">
        <v>0</v>
      </c>
      <c r="O182" s="4">
        <v>0</v>
      </c>
      <c r="P182" s="4">
        <f t="shared" si="131"/>
        <v>0</v>
      </c>
      <c r="Q182" s="4">
        <f t="shared" si="132"/>
        <v>0</v>
      </c>
      <c r="R182" t="s">
        <v>48</v>
      </c>
      <c r="S182" t="s">
        <v>48</v>
      </c>
      <c r="T182">
        <v>0</v>
      </c>
      <c r="U182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f t="shared" si="133"/>
        <v>0</v>
      </c>
      <c r="AC182" s="153">
        <v>165</v>
      </c>
      <c r="AD182" s="102">
        <v>0</v>
      </c>
      <c r="AE182" s="102">
        <v>0</v>
      </c>
      <c r="AF182" s="102">
        <v>0</v>
      </c>
      <c r="AG182" s="102">
        <v>0</v>
      </c>
      <c r="AH182" s="102">
        <v>0</v>
      </c>
      <c r="AI182" s="102">
        <v>0</v>
      </c>
      <c r="AJ182" s="102">
        <v>0</v>
      </c>
      <c r="AK182" s="102">
        <v>0</v>
      </c>
      <c r="AL182" s="102">
        <v>0</v>
      </c>
      <c r="AM182" s="102">
        <f t="shared" si="134"/>
        <v>3.1853302889523816E-2</v>
      </c>
      <c r="AN182">
        <v>62712</v>
      </c>
      <c r="AO182">
        <v>20106</v>
      </c>
      <c r="AP182" s="4">
        <f t="shared" si="135"/>
        <v>5.585</v>
      </c>
      <c r="AQ182" s="2">
        <v>0.32462962962962966</v>
      </c>
      <c r="AR182" s="4">
        <v>0.99999300000000002</v>
      </c>
      <c r="AS182">
        <v>245727</v>
      </c>
      <c r="AT182" s="4">
        <f t="shared" si="136"/>
        <v>68.257499999999993</v>
      </c>
      <c r="AU182">
        <v>2412</v>
      </c>
      <c r="AV182" s="4">
        <f t="shared" si="137"/>
        <v>100.5</v>
      </c>
      <c r="AW182">
        <v>3.9199700000000002</v>
      </c>
      <c r="AX182" s="3">
        <v>0</v>
      </c>
      <c r="AY182">
        <f t="shared" si="138"/>
        <v>62712</v>
      </c>
      <c r="AZ182" s="4">
        <f t="shared" si="139"/>
        <v>0</v>
      </c>
      <c r="BA182" s="4"/>
    </row>
    <row r="183" spans="2:53" x14ac:dyDescent="0.35">
      <c r="B183" s="3">
        <v>20080526081608</v>
      </c>
      <c r="C183" s="3">
        <v>20080601122205</v>
      </c>
      <c r="D183" s="3">
        <f t="shared" si="126"/>
        <v>7</v>
      </c>
      <c r="E183" s="3">
        <f t="shared" si="127"/>
        <v>168</v>
      </c>
      <c r="F183">
        <v>8</v>
      </c>
      <c r="G183">
        <f t="shared" si="128"/>
        <v>192</v>
      </c>
      <c r="H183" s="4">
        <v>3.7713999999999999</v>
      </c>
      <c r="I183" s="4">
        <f t="shared" si="129"/>
        <v>2.2448809523809525</v>
      </c>
      <c r="J183" s="4">
        <f t="shared" si="130"/>
        <v>1.9642708333333332</v>
      </c>
      <c r="K183">
        <v>37</v>
      </c>
      <c r="L183">
        <v>0</v>
      </c>
      <c r="M183" s="4">
        <v>0</v>
      </c>
      <c r="N183">
        <v>0</v>
      </c>
      <c r="O183" s="4">
        <v>0</v>
      </c>
      <c r="P183" s="4">
        <f t="shared" si="131"/>
        <v>0</v>
      </c>
      <c r="Q183" s="4">
        <f t="shared" si="132"/>
        <v>0</v>
      </c>
      <c r="R183" t="s">
        <v>48</v>
      </c>
      <c r="S183" t="s">
        <v>48</v>
      </c>
      <c r="T183">
        <v>0</v>
      </c>
      <c r="U183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f t="shared" si="133"/>
        <v>0</v>
      </c>
      <c r="AC183" s="153">
        <v>166</v>
      </c>
      <c r="AD183" s="102">
        <v>0</v>
      </c>
      <c r="AE183" s="102">
        <v>0</v>
      </c>
      <c r="AF183" s="102">
        <v>0</v>
      </c>
      <c r="AG183" s="102">
        <v>0</v>
      </c>
      <c r="AH183" s="102">
        <v>0</v>
      </c>
      <c r="AI183" s="102">
        <v>0</v>
      </c>
      <c r="AJ183" s="102">
        <v>0</v>
      </c>
      <c r="AK183" s="102">
        <v>0</v>
      </c>
      <c r="AL183" s="102">
        <v>0</v>
      </c>
      <c r="AM183" s="102">
        <f t="shared" si="134"/>
        <v>2.2543543499999999E-2</v>
      </c>
      <c r="AN183">
        <v>1360</v>
      </c>
      <c r="AO183">
        <v>5151</v>
      </c>
      <c r="AP183" s="4">
        <f t="shared" si="135"/>
        <v>1.4308333333333334</v>
      </c>
      <c r="AQ183" s="2">
        <v>0.49233796296296295</v>
      </c>
      <c r="AR183" s="4">
        <v>1</v>
      </c>
      <c r="AS183">
        <v>13577</v>
      </c>
      <c r="AT183" s="4">
        <f t="shared" si="136"/>
        <v>3.7713888888888887</v>
      </c>
      <c r="AU183">
        <v>170</v>
      </c>
      <c r="AV183" s="4">
        <f t="shared" si="137"/>
        <v>7.083333333333333</v>
      </c>
      <c r="AW183">
        <v>10.042199999999999</v>
      </c>
      <c r="AX183" s="3">
        <v>0</v>
      </c>
      <c r="AY183">
        <f t="shared" si="138"/>
        <v>1360</v>
      </c>
      <c r="AZ183" s="4">
        <f t="shared" si="139"/>
        <v>0</v>
      </c>
      <c r="BA183" s="4"/>
    </row>
    <row r="184" spans="2:53" x14ac:dyDescent="0.35">
      <c r="B184" s="3">
        <v>20100510104928</v>
      </c>
      <c r="C184" s="3">
        <v>20100604012003</v>
      </c>
      <c r="D184" s="3">
        <f t="shared" si="126"/>
        <v>26</v>
      </c>
      <c r="E184" s="3">
        <f t="shared" si="127"/>
        <v>624</v>
      </c>
      <c r="F184">
        <v>36</v>
      </c>
      <c r="G184">
        <f t="shared" si="128"/>
        <v>864</v>
      </c>
      <c r="H184" s="4">
        <v>31.768000000000001</v>
      </c>
      <c r="I184" s="4">
        <f t="shared" si="129"/>
        <v>5.0910256410256416</v>
      </c>
      <c r="J184" s="4">
        <f t="shared" si="130"/>
        <v>3.6768518518518518</v>
      </c>
      <c r="K184">
        <v>1521</v>
      </c>
      <c r="L184">
        <v>0</v>
      </c>
      <c r="M184" s="4">
        <v>0</v>
      </c>
      <c r="N184">
        <v>0</v>
      </c>
      <c r="O184" s="4">
        <v>0</v>
      </c>
      <c r="P184" s="4">
        <f t="shared" si="131"/>
        <v>0</v>
      </c>
      <c r="Q184" s="4">
        <f t="shared" si="132"/>
        <v>0</v>
      </c>
      <c r="R184" t="s">
        <v>48</v>
      </c>
      <c r="S184" t="s">
        <v>48</v>
      </c>
      <c r="T184">
        <v>0</v>
      </c>
      <c r="U18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f t="shared" si="133"/>
        <v>0</v>
      </c>
      <c r="AC184" s="153">
        <v>169</v>
      </c>
      <c r="AD184" s="102">
        <v>0</v>
      </c>
      <c r="AE184" s="102">
        <v>0</v>
      </c>
      <c r="AF184" s="102">
        <v>0</v>
      </c>
      <c r="AG184" s="102">
        <v>0</v>
      </c>
      <c r="AH184" s="102">
        <v>0</v>
      </c>
      <c r="AI184" s="102">
        <v>0</v>
      </c>
      <c r="AJ184" s="102">
        <v>0</v>
      </c>
      <c r="AK184" s="102">
        <v>0</v>
      </c>
      <c r="AL184" s="102">
        <v>0</v>
      </c>
      <c r="AM184" s="102">
        <f t="shared" si="134"/>
        <v>1.2058552423076924E-2</v>
      </c>
      <c r="AN184">
        <v>48320</v>
      </c>
      <c r="AO184">
        <v>4004</v>
      </c>
      <c r="AP184" s="4">
        <f t="shared" si="135"/>
        <v>1.1122222222222222</v>
      </c>
      <c r="AQ184" s="2">
        <v>0.4019328703703704</v>
      </c>
      <c r="AR184" s="4">
        <v>0.99999300000000002</v>
      </c>
      <c r="AS184">
        <v>114365</v>
      </c>
      <c r="AT184" s="4">
        <f t="shared" si="136"/>
        <v>31.768055555555556</v>
      </c>
      <c r="AU184">
        <v>1342.22</v>
      </c>
      <c r="AV184" s="4">
        <f t="shared" si="137"/>
        <v>55.925833333333337</v>
      </c>
      <c r="AW184">
        <v>2.3685900000000002</v>
      </c>
      <c r="AX184" s="3">
        <v>0</v>
      </c>
      <c r="AY184">
        <f t="shared" si="138"/>
        <v>48320</v>
      </c>
      <c r="AZ184" s="4">
        <f t="shared" si="139"/>
        <v>0</v>
      </c>
      <c r="BA184" s="4"/>
    </row>
    <row r="185" spans="2:53" x14ac:dyDescent="0.35">
      <c r="B185" s="3">
        <v>20080428112704</v>
      </c>
      <c r="C185" s="3">
        <v>20080521013329</v>
      </c>
      <c r="D185" s="3">
        <f t="shared" si="126"/>
        <v>24</v>
      </c>
      <c r="E185" s="3">
        <f t="shared" si="127"/>
        <v>576</v>
      </c>
      <c r="F185">
        <v>5</v>
      </c>
      <c r="G185">
        <f t="shared" si="128"/>
        <v>120</v>
      </c>
      <c r="H185" s="4">
        <v>2.15001</v>
      </c>
      <c r="I185" s="4">
        <f t="shared" si="129"/>
        <v>0.37326562499999999</v>
      </c>
      <c r="J185" s="4">
        <f t="shared" si="130"/>
        <v>1.7916749999999999</v>
      </c>
      <c r="K185">
        <v>160</v>
      </c>
      <c r="L185">
        <v>0</v>
      </c>
      <c r="M185" s="4">
        <v>0</v>
      </c>
      <c r="N185">
        <v>0</v>
      </c>
      <c r="O185" s="4">
        <v>0</v>
      </c>
      <c r="P185" s="4">
        <f t="shared" si="131"/>
        <v>0</v>
      </c>
      <c r="Q185" s="4">
        <f t="shared" si="132"/>
        <v>0</v>
      </c>
      <c r="R185" t="s">
        <v>48</v>
      </c>
      <c r="S185" t="s">
        <v>48</v>
      </c>
      <c r="T185">
        <v>0</v>
      </c>
      <c r="U185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f t="shared" si="133"/>
        <v>0</v>
      </c>
      <c r="AC185" s="153">
        <v>170</v>
      </c>
      <c r="AD185" s="102">
        <v>0</v>
      </c>
      <c r="AE185" s="102">
        <v>0</v>
      </c>
      <c r="AF185" s="102">
        <v>0</v>
      </c>
      <c r="AG185" s="102">
        <v>0</v>
      </c>
      <c r="AH185" s="102">
        <v>0</v>
      </c>
      <c r="AI185" s="102">
        <v>0</v>
      </c>
      <c r="AJ185" s="102">
        <v>0</v>
      </c>
      <c r="AK185" s="102">
        <v>0</v>
      </c>
      <c r="AL185" s="102">
        <v>0</v>
      </c>
      <c r="AM185" s="102">
        <f t="shared" si="134"/>
        <v>6.6081453187500001E-4</v>
      </c>
      <c r="AN185">
        <v>4377</v>
      </c>
      <c r="AO185">
        <v>376</v>
      </c>
      <c r="AP185" s="4">
        <f t="shared" si="135"/>
        <v>0.10444444444444445</v>
      </c>
      <c r="AQ185" s="2">
        <v>7.0266203703703692E-2</v>
      </c>
      <c r="AR185" s="4">
        <v>0.99999300000000002</v>
      </c>
      <c r="AS185">
        <v>7740</v>
      </c>
      <c r="AT185" s="4">
        <f t="shared" si="136"/>
        <v>2.15</v>
      </c>
      <c r="AU185">
        <v>875.4</v>
      </c>
      <c r="AV185" s="4">
        <f t="shared" si="137"/>
        <v>36.475000000000001</v>
      </c>
      <c r="AW185">
        <v>1.7703599999999999</v>
      </c>
      <c r="AX185" s="3">
        <v>0</v>
      </c>
      <c r="AY185">
        <f t="shared" si="138"/>
        <v>4377</v>
      </c>
      <c r="AZ185" s="4">
        <f t="shared" si="139"/>
        <v>0</v>
      </c>
      <c r="BA185" s="4"/>
    </row>
    <row r="186" spans="2:53" x14ac:dyDescent="0.35">
      <c r="B186" s="3">
        <v>20070723033153</v>
      </c>
      <c r="C186" s="3">
        <v>20070728064135</v>
      </c>
      <c r="D186" s="3">
        <f t="shared" si="126"/>
        <v>6</v>
      </c>
      <c r="E186" s="3">
        <f t="shared" si="127"/>
        <v>144</v>
      </c>
      <c r="F186">
        <v>5</v>
      </c>
      <c r="G186">
        <f t="shared" si="128"/>
        <v>120</v>
      </c>
      <c r="H186" s="4">
        <v>15.677</v>
      </c>
      <c r="I186" s="4">
        <f t="shared" si="129"/>
        <v>10.886805555555554</v>
      </c>
      <c r="J186" s="4">
        <f t="shared" si="130"/>
        <v>13.064166666666665</v>
      </c>
      <c r="K186">
        <v>43</v>
      </c>
      <c r="L186">
        <v>0</v>
      </c>
      <c r="M186" s="4">
        <v>0</v>
      </c>
      <c r="N186">
        <v>0</v>
      </c>
      <c r="O186" s="4">
        <v>0</v>
      </c>
      <c r="P186" s="4">
        <f t="shared" si="131"/>
        <v>0</v>
      </c>
      <c r="Q186" s="4">
        <f t="shared" si="132"/>
        <v>0</v>
      </c>
      <c r="R186" t="s">
        <v>48</v>
      </c>
      <c r="S186" t="s">
        <v>48</v>
      </c>
      <c r="T186">
        <v>0</v>
      </c>
      <c r="U186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f t="shared" si="133"/>
        <v>0</v>
      </c>
      <c r="AC186" s="153">
        <v>171</v>
      </c>
      <c r="AD186" s="102">
        <v>0</v>
      </c>
      <c r="AE186" s="102">
        <v>0</v>
      </c>
      <c r="AF186" s="102">
        <v>0</v>
      </c>
      <c r="AG186" s="102">
        <v>0</v>
      </c>
      <c r="AH186" s="102">
        <v>0</v>
      </c>
      <c r="AI186" s="102">
        <v>0</v>
      </c>
      <c r="AJ186" s="102">
        <v>0</v>
      </c>
      <c r="AK186" s="102">
        <v>0</v>
      </c>
      <c r="AL186" s="102">
        <v>0</v>
      </c>
      <c r="AM186" s="102">
        <f t="shared" si="134"/>
        <v>3.5722004125</v>
      </c>
      <c r="AN186">
        <v>177</v>
      </c>
      <c r="AO186">
        <v>18720</v>
      </c>
      <c r="AP186" s="4">
        <f t="shared" si="135"/>
        <v>5.2</v>
      </c>
      <c r="AQ186" s="2">
        <v>0.39135416666666667</v>
      </c>
      <c r="AR186" s="4">
        <v>4</v>
      </c>
      <c r="AS186">
        <v>56437</v>
      </c>
      <c r="AT186" s="4">
        <f t="shared" si="136"/>
        <v>15.676944444444445</v>
      </c>
      <c r="AU186">
        <v>35.4</v>
      </c>
      <c r="AV186" s="4">
        <f t="shared" si="137"/>
        <v>1.4749999999999999</v>
      </c>
      <c r="AW186">
        <v>328.12200000000001</v>
      </c>
      <c r="AX186" s="3">
        <v>0</v>
      </c>
      <c r="AY186">
        <f t="shared" si="138"/>
        <v>177</v>
      </c>
      <c r="AZ186" s="4">
        <f t="shared" si="139"/>
        <v>0</v>
      </c>
      <c r="BA186" s="4"/>
    </row>
    <row r="187" spans="2:53" x14ac:dyDescent="0.35">
      <c r="B187" s="3">
        <v>20071130143633</v>
      </c>
      <c r="C187" s="3">
        <v>20071216195300</v>
      </c>
      <c r="D187" s="3">
        <f t="shared" si="126"/>
        <v>17</v>
      </c>
      <c r="E187" s="3">
        <f t="shared" si="127"/>
        <v>408</v>
      </c>
      <c r="F187">
        <v>6</v>
      </c>
      <c r="G187">
        <f t="shared" si="128"/>
        <v>144</v>
      </c>
      <c r="H187" s="4">
        <v>15.5402</v>
      </c>
      <c r="I187" s="4">
        <f t="shared" si="129"/>
        <v>3.808872549019608</v>
      </c>
      <c r="J187" s="4">
        <f t="shared" si="130"/>
        <v>10.791805555555555</v>
      </c>
      <c r="K187">
        <v>86</v>
      </c>
      <c r="L187">
        <v>0</v>
      </c>
      <c r="M187" s="4">
        <v>0</v>
      </c>
      <c r="N187">
        <v>0</v>
      </c>
      <c r="O187" s="4">
        <v>0</v>
      </c>
      <c r="P187" s="4">
        <f t="shared" si="131"/>
        <v>0</v>
      </c>
      <c r="Q187" s="4">
        <f t="shared" si="132"/>
        <v>0</v>
      </c>
      <c r="R187" t="s">
        <v>48</v>
      </c>
      <c r="S187" t="s">
        <v>48</v>
      </c>
      <c r="T187">
        <v>0</v>
      </c>
      <c r="U187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f t="shared" si="133"/>
        <v>0</v>
      </c>
      <c r="AC187" s="153">
        <v>173</v>
      </c>
      <c r="AD187" s="102">
        <v>0</v>
      </c>
      <c r="AE187" s="102">
        <v>0</v>
      </c>
      <c r="AF187" s="102">
        <v>0</v>
      </c>
      <c r="AG187" s="102">
        <v>0</v>
      </c>
      <c r="AH187" s="102">
        <v>0</v>
      </c>
      <c r="AI187" s="102">
        <v>0</v>
      </c>
      <c r="AJ187" s="102">
        <v>0</v>
      </c>
      <c r="AK187" s="102">
        <v>0</v>
      </c>
      <c r="AL187" s="102">
        <v>0</v>
      </c>
      <c r="AM187" s="102">
        <f t="shared" si="134"/>
        <v>0.22104487128431374</v>
      </c>
      <c r="AN187">
        <v>970</v>
      </c>
      <c r="AO187">
        <v>15115</v>
      </c>
      <c r="AP187" s="4">
        <f t="shared" si="135"/>
        <v>4.1986111111111111</v>
      </c>
      <c r="AQ187" s="2">
        <v>0.77146990740740751</v>
      </c>
      <c r="AR187" s="4">
        <v>0.99999300000000002</v>
      </c>
      <c r="AS187">
        <v>55945</v>
      </c>
      <c r="AT187" s="4">
        <f t="shared" si="136"/>
        <v>15.540277777777778</v>
      </c>
      <c r="AU187">
        <v>161.667</v>
      </c>
      <c r="AV187" s="4">
        <f t="shared" si="137"/>
        <v>6.7361250000000004</v>
      </c>
      <c r="AW187">
        <v>58.034199999999998</v>
      </c>
      <c r="AX187" s="3">
        <v>0</v>
      </c>
      <c r="AY187">
        <f t="shared" si="138"/>
        <v>970</v>
      </c>
      <c r="AZ187" s="4">
        <f t="shared" si="139"/>
        <v>0</v>
      </c>
      <c r="BA187" s="4"/>
    </row>
    <row r="188" spans="2:53" x14ac:dyDescent="0.35">
      <c r="B188" s="3">
        <v>20071129093927</v>
      </c>
      <c r="C188" s="3">
        <v>20080815130621</v>
      </c>
      <c r="D188" s="3">
        <f t="shared" si="126"/>
        <v>261</v>
      </c>
      <c r="E188" s="3">
        <f t="shared" si="127"/>
        <v>6264</v>
      </c>
      <c r="F188">
        <v>70</v>
      </c>
      <c r="G188">
        <f t="shared" si="128"/>
        <v>1680</v>
      </c>
      <c r="H188" s="4">
        <v>234.68299999999999</v>
      </c>
      <c r="I188" s="4">
        <f t="shared" si="129"/>
        <v>3.7465357598978288</v>
      </c>
      <c r="J188" s="4">
        <f t="shared" si="130"/>
        <v>13.969226190476189</v>
      </c>
      <c r="K188">
        <v>919</v>
      </c>
      <c r="L188">
        <v>0</v>
      </c>
      <c r="M188" s="4">
        <v>0</v>
      </c>
      <c r="N188">
        <v>0</v>
      </c>
      <c r="O188" s="4">
        <v>0</v>
      </c>
      <c r="P188" s="4">
        <f t="shared" si="131"/>
        <v>0</v>
      </c>
      <c r="Q188" s="4">
        <f t="shared" si="132"/>
        <v>0</v>
      </c>
      <c r="R188" t="s">
        <v>48</v>
      </c>
      <c r="S188" t="s">
        <v>48</v>
      </c>
      <c r="T188">
        <v>0</v>
      </c>
      <c r="U188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f t="shared" si="133"/>
        <v>0</v>
      </c>
      <c r="AC188" s="153">
        <v>174</v>
      </c>
      <c r="AD188" s="102">
        <v>0</v>
      </c>
      <c r="AE188" s="102">
        <v>0</v>
      </c>
      <c r="AF188" s="102">
        <v>0</v>
      </c>
      <c r="AG188" s="102">
        <v>0</v>
      </c>
      <c r="AH188" s="102">
        <v>0</v>
      </c>
      <c r="AI188" s="102">
        <v>0</v>
      </c>
      <c r="AJ188" s="102">
        <v>0</v>
      </c>
      <c r="AK188" s="102">
        <v>0</v>
      </c>
      <c r="AL188" s="102">
        <v>0</v>
      </c>
      <c r="AM188" s="102">
        <f t="shared" si="134"/>
        <v>0.44513340670498081</v>
      </c>
      <c r="AN188">
        <v>7181</v>
      </c>
      <c r="AO188">
        <v>21205</v>
      </c>
      <c r="AP188" s="4">
        <f t="shared" si="135"/>
        <v>5.8902777777777775</v>
      </c>
      <c r="AQ188" s="2">
        <v>0.2774652777777778</v>
      </c>
      <c r="AR188" s="4">
        <v>1</v>
      </c>
      <c r="AS188">
        <v>844872</v>
      </c>
      <c r="AT188" s="4">
        <f t="shared" si="136"/>
        <v>234.68666666666667</v>
      </c>
      <c r="AU188">
        <v>102.586</v>
      </c>
      <c r="AV188" s="4">
        <f t="shared" si="137"/>
        <v>4.2744166666666663</v>
      </c>
      <c r="AW188">
        <v>118.812</v>
      </c>
      <c r="AX188" s="3">
        <v>0</v>
      </c>
      <c r="AY188">
        <f t="shared" si="138"/>
        <v>7181</v>
      </c>
      <c r="AZ188" s="4">
        <f t="shared" si="139"/>
        <v>0</v>
      </c>
      <c r="BA188" s="4"/>
    </row>
    <row r="189" spans="2:53" x14ac:dyDescent="0.35">
      <c r="B189" s="3">
        <v>20071019052315</v>
      </c>
      <c r="C189" s="3">
        <v>20071022014704</v>
      </c>
      <c r="D189" s="3">
        <f t="shared" si="126"/>
        <v>4</v>
      </c>
      <c r="E189" s="3">
        <f t="shared" si="127"/>
        <v>96</v>
      </c>
      <c r="F189">
        <v>4</v>
      </c>
      <c r="G189">
        <f t="shared" si="128"/>
        <v>96</v>
      </c>
      <c r="H189" s="4">
        <v>12.6797</v>
      </c>
      <c r="I189" s="4">
        <f t="shared" si="129"/>
        <v>13.208020833333334</v>
      </c>
      <c r="J189" s="4">
        <f t="shared" si="130"/>
        <v>13.208020833333334</v>
      </c>
      <c r="K189">
        <v>95</v>
      </c>
      <c r="L189">
        <v>0</v>
      </c>
      <c r="M189" s="4">
        <v>0</v>
      </c>
      <c r="N189">
        <v>0</v>
      </c>
      <c r="O189" s="4">
        <v>0</v>
      </c>
      <c r="P189" s="4">
        <f t="shared" si="131"/>
        <v>0</v>
      </c>
      <c r="Q189" s="4">
        <f t="shared" si="132"/>
        <v>0</v>
      </c>
      <c r="R189" t="s">
        <v>48</v>
      </c>
      <c r="S189" t="s">
        <v>48</v>
      </c>
      <c r="T189">
        <v>0</v>
      </c>
      <c r="U189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f t="shared" si="133"/>
        <v>0</v>
      </c>
      <c r="AC189" s="153">
        <v>175</v>
      </c>
      <c r="AD189" s="102">
        <v>0</v>
      </c>
      <c r="AE189" s="102">
        <v>0</v>
      </c>
      <c r="AF189" s="102">
        <v>0</v>
      </c>
      <c r="AG189" s="102">
        <v>0</v>
      </c>
      <c r="AH189" s="102">
        <v>0</v>
      </c>
      <c r="AI189" s="102">
        <v>0</v>
      </c>
      <c r="AJ189" s="102">
        <v>0</v>
      </c>
      <c r="AK189" s="102">
        <v>0</v>
      </c>
      <c r="AL189" s="102">
        <v>0</v>
      </c>
      <c r="AM189" s="102">
        <f t="shared" si="134"/>
        <v>2.4310683145833334</v>
      </c>
      <c r="AN189">
        <v>252</v>
      </c>
      <c r="AO189">
        <v>6983</v>
      </c>
      <c r="AP189" s="4">
        <f t="shared" si="135"/>
        <v>1.9397222222222221</v>
      </c>
      <c r="AQ189" s="2">
        <v>0.45475694444444442</v>
      </c>
      <c r="AR189" s="4">
        <v>2</v>
      </c>
      <c r="AS189">
        <v>45647</v>
      </c>
      <c r="AT189" s="4">
        <f t="shared" si="136"/>
        <v>12.679722222222223</v>
      </c>
      <c r="AU189">
        <v>63</v>
      </c>
      <c r="AV189" s="4">
        <f t="shared" si="137"/>
        <v>2.625</v>
      </c>
      <c r="AW189">
        <v>184.06</v>
      </c>
      <c r="AX189" s="3">
        <v>0</v>
      </c>
      <c r="AY189">
        <f t="shared" si="138"/>
        <v>252</v>
      </c>
      <c r="AZ189" s="4">
        <f t="shared" si="139"/>
        <v>0</v>
      </c>
      <c r="BA189" s="4"/>
    </row>
    <row r="190" spans="2:53" x14ac:dyDescent="0.35">
      <c r="B190" s="3">
        <v>20071130093310</v>
      </c>
      <c r="C190" s="3">
        <v>20071209063433</v>
      </c>
      <c r="D190" s="3">
        <f t="shared" si="126"/>
        <v>10</v>
      </c>
      <c r="E190" s="3">
        <f t="shared" si="127"/>
        <v>240</v>
      </c>
      <c r="F190">
        <v>8</v>
      </c>
      <c r="G190">
        <f t="shared" si="128"/>
        <v>192</v>
      </c>
      <c r="H190" s="4">
        <v>21.3931</v>
      </c>
      <c r="I190" s="4">
        <f t="shared" si="129"/>
        <v>8.9137916666666666</v>
      </c>
      <c r="J190" s="4">
        <f t="shared" si="130"/>
        <v>11.142239583333334</v>
      </c>
      <c r="K190">
        <v>107</v>
      </c>
      <c r="L190">
        <v>0</v>
      </c>
      <c r="M190" s="4">
        <v>0</v>
      </c>
      <c r="N190">
        <v>0</v>
      </c>
      <c r="O190" s="4">
        <v>0</v>
      </c>
      <c r="P190" s="4">
        <f t="shared" si="131"/>
        <v>0</v>
      </c>
      <c r="Q190" s="4">
        <f t="shared" si="132"/>
        <v>0</v>
      </c>
      <c r="R190" t="s">
        <v>48</v>
      </c>
      <c r="S190" t="s">
        <v>48</v>
      </c>
      <c r="T190">
        <v>0</v>
      </c>
      <c r="U190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f t="shared" si="133"/>
        <v>0</v>
      </c>
      <c r="AC190" s="153">
        <v>176</v>
      </c>
      <c r="AD190" s="102">
        <v>0</v>
      </c>
      <c r="AE190" s="102">
        <v>0</v>
      </c>
      <c r="AF190" s="102">
        <v>0</v>
      </c>
      <c r="AG190" s="102">
        <v>0</v>
      </c>
      <c r="AH190" s="102">
        <v>0</v>
      </c>
      <c r="AI190" s="102">
        <v>0</v>
      </c>
      <c r="AJ190" s="102">
        <v>0</v>
      </c>
      <c r="AK190" s="102">
        <v>0</v>
      </c>
      <c r="AL190" s="102">
        <v>0</v>
      </c>
      <c r="AM190" s="102">
        <f t="shared" si="134"/>
        <v>1.9956285921250001</v>
      </c>
      <c r="AN190">
        <v>352</v>
      </c>
      <c r="AO190">
        <v>8705</v>
      </c>
      <c r="AP190" s="4">
        <f t="shared" si="135"/>
        <v>2.4180555555555556</v>
      </c>
      <c r="AQ190" s="2">
        <v>0.19000000000000003</v>
      </c>
      <c r="AR190" s="4">
        <v>2</v>
      </c>
      <c r="AS190">
        <v>77015</v>
      </c>
      <c r="AT190" s="4">
        <f t="shared" si="136"/>
        <v>21.393055555555556</v>
      </c>
      <c r="AU190">
        <v>44</v>
      </c>
      <c r="AV190" s="4">
        <f t="shared" si="137"/>
        <v>1.8333333333333333</v>
      </c>
      <c r="AW190">
        <v>223.881</v>
      </c>
      <c r="AX190" s="3">
        <v>0</v>
      </c>
      <c r="AY190">
        <f t="shared" si="138"/>
        <v>352</v>
      </c>
      <c r="AZ190" s="4">
        <f t="shared" si="139"/>
        <v>0</v>
      </c>
      <c r="BA190" s="4"/>
    </row>
    <row r="191" spans="2:53" x14ac:dyDescent="0.35">
      <c r="B191" s="3">
        <v>20090919171122</v>
      </c>
      <c r="C191" s="3">
        <v>20090919171122</v>
      </c>
      <c r="D191" s="3">
        <f t="shared" si="126"/>
        <v>1</v>
      </c>
      <c r="E191" s="3">
        <f t="shared" si="127"/>
        <v>24</v>
      </c>
      <c r="F191">
        <v>1</v>
      </c>
      <c r="G191">
        <f t="shared" si="128"/>
        <v>24</v>
      </c>
      <c r="H191" s="4">
        <v>3.6844399999999999</v>
      </c>
      <c r="I191" s="4">
        <f t="shared" si="129"/>
        <v>15.351833333333333</v>
      </c>
      <c r="J191" s="4">
        <f t="shared" si="130"/>
        <v>15.351833333333333</v>
      </c>
      <c r="K191">
        <v>52</v>
      </c>
      <c r="L191">
        <v>0</v>
      </c>
      <c r="M191" s="4">
        <v>0</v>
      </c>
      <c r="N191">
        <v>0</v>
      </c>
      <c r="O191" s="4">
        <v>0</v>
      </c>
      <c r="P191" s="4">
        <f t="shared" si="131"/>
        <v>0</v>
      </c>
      <c r="Q191" s="4">
        <f t="shared" si="132"/>
        <v>0</v>
      </c>
      <c r="R191" t="s">
        <v>48</v>
      </c>
      <c r="S191" t="s">
        <v>48</v>
      </c>
      <c r="T191">
        <v>0</v>
      </c>
      <c r="U191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f t="shared" si="133"/>
        <v>0</v>
      </c>
      <c r="AC191" s="153">
        <v>177</v>
      </c>
      <c r="AD191" s="102">
        <v>0</v>
      </c>
      <c r="AE191" s="102">
        <v>0</v>
      </c>
      <c r="AF191" s="102">
        <v>0</v>
      </c>
      <c r="AG191" s="102">
        <v>0</v>
      </c>
      <c r="AH191" s="102">
        <v>0</v>
      </c>
      <c r="AI191" s="102">
        <v>0</v>
      </c>
      <c r="AJ191" s="102">
        <v>0</v>
      </c>
      <c r="AK191" s="102">
        <v>0</v>
      </c>
      <c r="AL191" s="102">
        <v>0</v>
      </c>
      <c r="AM191" s="102">
        <f t="shared" si="134"/>
        <v>6.8932494996666663E-2</v>
      </c>
      <c r="AN191">
        <v>2955</v>
      </c>
      <c r="AO191">
        <v>864</v>
      </c>
      <c r="AP191" s="4">
        <f t="shared" si="135"/>
        <v>0.24</v>
      </c>
      <c r="AQ191" s="2">
        <v>0.74905092592592604</v>
      </c>
      <c r="AR191" s="4">
        <v>0.99999300000000002</v>
      </c>
      <c r="AS191">
        <v>13264</v>
      </c>
      <c r="AT191" s="4">
        <f t="shared" si="136"/>
        <v>3.6844444444444444</v>
      </c>
      <c r="AU191">
        <v>2955</v>
      </c>
      <c r="AV191" s="4">
        <f t="shared" si="137"/>
        <v>123.125</v>
      </c>
      <c r="AW191">
        <v>4.4901799999999996</v>
      </c>
      <c r="AX191" s="3">
        <v>0</v>
      </c>
      <c r="AY191">
        <f t="shared" si="138"/>
        <v>2955</v>
      </c>
      <c r="AZ191" s="4">
        <f t="shared" si="139"/>
        <v>0</v>
      </c>
      <c r="BA191" s="4"/>
    </row>
    <row r="192" spans="2:53" x14ac:dyDescent="0.35">
      <c r="B192" s="3">
        <v>20100312172608</v>
      </c>
      <c r="C192" s="3">
        <v>20100312172608</v>
      </c>
      <c r="D192" s="3">
        <f t="shared" si="126"/>
        <v>1</v>
      </c>
      <c r="E192" s="3">
        <f t="shared" si="127"/>
        <v>24</v>
      </c>
      <c r="F192">
        <v>1</v>
      </c>
      <c r="G192">
        <f t="shared" si="128"/>
        <v>24</v>
      </c>
      <c r="H192" s="4">
        <v>0.11666700000000001</v>
      </c>
      <c r="I192" s="4">
        <f t="shared" si="129"/>
        <v>0.4861125</v>
      </c>
      <c r="J192" s="4">
        <f t="shared" si="130"/>
        <v>0.4861125</v>
      </c>
      <c r="K192">
        <v>3</v>
      </c>
      <c r="L192">
        <v>0</v>
      </c>
      <c r="M192" s="4">
        <v>0</v>
      </c>
      <c r="N192">
        <v>0</v>
      </c>
      <c r="O192" s="4">
        <v>0</v>
      </c>
      <c r="P192" s="4">
        <f t="shared" si="131"/>
        <v>0</v>
      </c>
      <c r="Q192" s="4">
        <f t="shared" si="132"/>
        <v>0</v>
      </c>
      <c r="R192" t="s">
        <v>48</v>
      </c>
      <c r="S192" t="s">
        <v>48</v>
      </c>
      <c r="T192">
        <v>0</v>
      </c>
      <c r="U192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f t="shared" si="133"/>
        <v>0</v>
      </c>
      <c r="AC192" s="153">
        <v>178</v>
      </c>
      <c r="AD192" s="102">
        <v>0</v>
      </c>
      <c r="AE192" s="102">
        <v>0</v>
      </c>
      <c r="AF192" s="102">
        <v>0</v>
      </c>
      <c r="AG192" s="102">
        <v>0</v>
      </c>
      <c r="AH192" s="102">
        <v>0</v>
      </c>
      <c r="AI192" s="102">
        <v>0</v>
      </c>
      <c r="AJ192" s="102">
        <v>0</v>
      </c>
      <c r="AK192" s="102">
        <v>0</v>
      </c>
      <c r="AL192" s="102">
        <v>0</v>
      </c>
      <c r="AM192" s="102">
        <f t="shared" si="134"/>
        <v>2.4598459170000002E-3</v>
      </c>
      <c r="AN192">
        <v>84</v>
      </c>
      <c r="AO192">
        <v>20</v>
      </c>
      <c r="AP192" s="4">
        <f t="shared" si="135"/>
        <v>5.5555555555555558E-3</v>
      </c>
      <c r="AQ192" s="2">
        <v>0.72827546296296297</v>
      </c>
      <c r="AR192" s="4">
        <v>2</v>
      </c>
      <c r="AS192">
        <v>420</v>
      </c>
      <c r="AT192" s="4">
        <f t="shared" si="136"/>
        <v>0.11666666666666667</v>
      </c>
      <c r="AU192">
        <v>84</v>
      </c>
      <c r="AV192" s="4">
        <f t="shared" si="137"/>
        <v>3.5</v>
      </c>
      <c r="AW192">
        <v>5.0602400000000003</v>
      </c>
      <c r="AX192" s="3">
        <v>0</v>
      </c>
      <c r="AY192">
        <f t="shared" si="138"/>
        <v>84</v>
      </c>
      <c r="AZ192" s="4">
        <f t="shared" si="139"/>
        <v>0</v>
      </c>
      <c r="BA192" s="4"/>
    </row>
    <row r="193" spans="2:53" x14ac:dyDescent="0.35">
      <c r="B193" s="3">
        <v>20090415134400</v>
      </c>
      <c r="C193" s="3">
        <v>20090530161052</v>
      </c>
      <c r="D193" s="3">
        <f t="shared" si="126"/>
        <v>46</v>
      </c>
      <c r="E193" s="3">
        <f t="shared" si="127"/>
        <v>1104</v>
      </c>
      <c r="F193">
        <v>5</v>
      </c>
      <c r="G193">
        <f t="shared" si="128"/>
        <v>120</v>
      </c>
      <c r="H193" s="4">
        <v>5.03749</v>
      </c>
      <c r="I193" s="4">
        <f t="shared" si="129"/>
        <v>0.45629438405797096</v>
      </c>
      <c r="J193" s="4">
        <f t="shared" si="130"/>
        <v>4.1979083333333334</v>
      </c>
      <c r="K193">
        <v>1013</v>
      </c>
      <c r="L193">
        <v>0</v>
      </c>
      <c r="M193" s="4">
        <v>0</v>
      </c>
      <c r="N193">
        <v>0</v>
      </c>
      <c r="O193" s="4">
        <v>0</v>
      </c>
      <c r="P193" s="4">
        <f t="shared" si="131"/>
        <v>0</v>
      </c>
      <c r="Q193" s="4">
        <f t="shared" si="132"/>
        <v>0</v>
      </c>
      <c r="R193" t="s">
        <v>48</v>
      </c>
      <c r="S193" t="s">
        <v>48</v>
      </c>
      <c r="T193">
        <v>0</v>
      </c>
      <c r="U193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f t="shared" si="133"/>
        <v>0</v>
      </c>
      <c r="AC193" s="153">
        <v>180</v>
      </c>
      <c r="AD193" s="102">
        <v>0</v>
      </c>
      <c r="AE193" s="102">
        <v>0</v>
      </c>
      <c r="AF193" s="102">
        <v>0</v>
      </c>
      <c r="AG193" s="102">
        <v>0</v>
      </c>
      <c r="AH193" s="102">
        <v>0</v>
      </c>
      <c r="AI193" s="102">
        <v>0</v>
      </c>
      <c r="AJ193" s="102">
        <v>0</v>
      </c>
      <c r="AK193" s="102">
        <v>0</v>
      </c>
      <c r="AL193" s="102">
        <v>0</v>
      </c>
      <c r="AM193" s="102">
        <f t="shared" si="134"/>
        <v>7.5895444900362318E-4</v>
      </c>
      <c r="AN193">
        <v>10908</v>
      </c>
      <c r="AO193">
        <v>5470</v>
      </c>
      <c r="AP193" s="4">
        <f t="shared" si="135"/>
        <v>1.5194444444444444</v>
      </c>
      <c r="AQ193" s="2">
        <v>0.63715277777777779</v>
      </c>
      <c r="AR193" s="4">
        <v>0.99999300000000002</v>
      </c>
      <c r="AS193">
        <v>18135</v>
      </c>
      <c r="AT193" s="4">
        <f t="shared" si="136"/>
        <v>5.0374999999999996</v>
      </c>
      <c r="AU193">
        <v>2181.6</v>
      </c>
      <c r="AV193" s="4">
        <f t="shared" si="137"/>
        <v>90.899999999999991</v>
      </c>
      <c r="AW193">
        <v>1.6633</v>
      </c>
      <c r="AX193" s="3">
        <v>0</v>
      </c>
      <c r="AY193">
        <f t="shared" si="138"/>
        <v>10908</v>
      </c>
      <c r="AZ193" s="4">
        <f t="shared" si="139"/>
        <v>0</v>
      </c>
      <c r="BA193" s="4"/>
    </row>
    <row r="194" spans="2:53" x14ac:dyDescent="0.35">
      <c r="B194" s="3">
        <v>20071207100605</v>
      </c>
      <c r="C194" s="3">
        <v>20080314025755</v>
      </c>
      <c r="D194" s="3">
        <f t="shared" ref="D194" si="140">(DATE(LEFT(C194,4),MID(C194,5,2),MID(C194,7,2)))-(DATE(LEFT(B194,4),MID(B194,5,2),MID(B194,7,2)))+1</f>
        <v>99</v>
      </c>
      <c r="E194" s="3">
        <f t="shared" ref="E194" si="141">D194*24</f>
        <v>2376</v>
      </c>
      <c r="F194">
        <v>15</v>
      </c>
      <c r="G194">
        <f t="shared" ref="G194" si="142">F194*24</f>
        <v>360</v>
      </c>
      <c r="H194" s="4">
        <v>53.648299999999999</v>
      </c>
      <c r="I194" s="4">
        <f t="shared" ref="I194" si="143">(H194/E194)*100</f>
        <v>2.257925084175084</v>
      </c>
      <c r="J194" s="4">
        <f t="shared" si="130"/>
        <v>14.902305555555555</v>
      </c>
      <c r="K194">
        <v>213</v>
      </c>
      <c r="L194">
        <v>0</v>
      </c>
      <c r="M194" s="4">
        <v>0</v>
      </c>
      <c r="N194">
        <v>0</v>
      </c>
      <c r="O194" s="4">
        <v>0</v>
      </c>
      <c r="P194" s="4">
        <f t="shared" si="131"/>
        <v>0</v>
      </c>
      <c r="Q194" s="4">
        <f t="shared" si="132"/>
        <v>0</v>
      </c>
      <c r="R194" t="s">
        <v>48</v>
      </c>
      <c r="S194" t="s">
        <v>48</v>
      </c>
      <c r="T194">
        <v>0</v>
      </c>
      <c r="U19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f t="shared" ref="AB194" si="144">SUM(V194:AA194)</f>
        <v>0</v>
      </c>
      <c r="AC194" s="153">
        <v>181</v>
      </c>
      <c r="AD194" s="102">
        <v>0</v>
      </c>
      <c r="AE194" s="102">
        <v>0</v>
      </c>
      <c r="AF194" s="102">
        <v>0</v>
      </c>
      <c r="AG194" s="102">
        <v>0</v>
      </c>
      <c r="AH194" s="102">
        <v>0</v>
      </c>
      <c r="AI194" s="102">
        <v>0</v>
      </c>
      <c r="AJ194" s="102">
        <v>0</v>
      </c>
      <c r="AK194" s="102">
        <v>0</v>
      </c>
      <c r="AL194" s="102">
        <v>0</v>
      </c>
      <c r="AM194" s="102">
        <f t="shared" si="134"/>
        <v>0.64893218504208749</v>
      </c>
      <c r="AN194">
        <v>687</v>
      </c>
      <c r="AO194">
        <v>18307</v>
      </c>
      <c r="AP194" s="4">
        <f t="shared" ref="AP194" si="145">AO194/3600</f>
        <v>5.0852777777777778</v>
      </c>
      <c r="AQ194" s="2">
        <v>0.43759259259259259</v>
      </c>
      <c r="AR194" s="4">
        <v>2</v>
      </c>
      <c r="AS194">
        <v>193134</v>
      </c>
      <c r="AT194" s="4">
        <f t="shared" ref="AT194" si="146">AS194/3600</f>
        <v>53.648333333333333</v>
      </c>
      <c r="AU194">
        <v>45.8</v>
      </c>
      <c r="AV194" s="4">
        <f t="shared" ref="AV194" si="147">AU194/24</f>
        <v>1.9083333333333332</v>
      </c>
      <c r="AW194">
        <v>287.40199999999999</v>
      </c>
      <c r="AX194" s="3">
        <v>0</v>
      </c>
      <c r="AY194">
        <f t="shared" ref="AY194" si="148">AN194-AX194</f>
        <v>687</v>
      </c>
      <c r="AZ194" s="4">
        <f t="shared" si="139"/>
        <v>0</v>
      </c>
      <c r="BA194" s="4"/>
    </row>
  </sheetData>
  <sortState ref="A34:BE194">
    <sortCondition descending="1" ref="AL13:AL194"/>
  </sortState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mach2ktileFINAL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Thurston</dc:creator>
  <cp:lastModifiedBy>Karen Thurston</cp:lastModifiedBy>
  <dcterms:created xsi:type="dcterms:W3CDTF">2020-08-19T15:26:23Z</dcterms:created>
  <dcterms:modified xsi:type="dcterms:W3CDTF">2020-08-23T20:14:46Z</dcterms:modified>
</cp:coreProperties>
</file>