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5762C32-E0E2-46AB-B0F8-429F746494B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C14" i="1"/>
  <c r="A25" i="1" l="1"/>
  <c r="C7" i="1"/>
  <c r="C25" i="1" s="1"/>
  <c r="C15" i="1"/>
  <c r="C16" i="1"/>
  <c r="C13" i="1"/>
  <c r="C8" i="1"/>
  <c r="C17" i="1" s="1"/>
  <c r="C19" i="1" s="1"/>
  <c r="C22" i="1" l="1"/>
  <c r="C28" i="1" s="1"/>
  <c r="C27" i="1" l="1"/>
  <c r="B22" i="1"/>
  <c r="B28" i="1" s="1"/>
  <c r="B27" i="1"/>
  <c r="D22" i="1"/>
  <c r="D28" i="1" s="1"/>
  <c r="D27" i="1"/>
</calcChain>
</file>

<file path=xl/sharedStrings.xml><?xml version="1.0" encoding="utf-8"?>
<sst xmlns="http://schemas.openxmlformats.org/spreadsheetml/2006/main" count="74" uniqueCount="53">
  <si>
    <t>Fan related</t>
  </si>
  <si>
    <t>D</t>
  </si>
  <si>
    <t>H</t>
  </si>
  <si>
    <t>M</t>
  </si>
  <si>
    <t>Room related</t>
  </si>
  <si>
    <t>C</t>
  </si>
  <si>
    <t>R</t>
  </si>
  <si>
    <t>m</t>
  </si>
  <si>
    <t>Q (rated)</t>
  </si>
  <si>
    <t>RPM (rated)</t>
  </si>
  <si>
    <t>Fan diameter</t>
  </si>
  <si>
    <t>Blade height</t>
  </si>
  <si>
    <t>Rated fan airflow</t>
  </si>
  <si>
    <t>Rated fan rotational speed</t>
  </si>
  <si>
    <t>Room size</t>
  </si>
  <si>
    <t>Ceiling height</t>
  </si>
  <si>
    <t>Nomenclature</t>
  </si>
  <si>
    <t>Rated fan airspeed</t>
  </si>
  <si>
    <t>SF</t>
  </si>
  <si>
    <t>Mount distance</t>
  </si>
  <si>
    <t>m/s</t>
  </si>
  <si>
    <t>RPM</t>
  </si>
  <si>
    <t>m3/s</t>
  </si>
  <si>
    <t>cd</t>
  </si>
  <si>
    <t>hd</t>
  </si>
  <si>
    <t>md</t>
  </si>
  <si>
    <t>Dimensionless representations</t>
  </si>
  <si>
    <t>Lowest air speed in the room</t>
  </si>
  <si>
    <t>Highest air speed in the room</t>
  </si>
  <si>
    <t>Seated average</t>
  </si>
  <si>
    <t>Standing average</t>
  </si>
  <si>
    <t>dr</t>
  </si>
  <si>
    <t>Lowest</t>
  </si>
  <si>
    <t>Area-weighted average</t>
  </si>
  <si>
    <t>Highest</t>
  </si>
  <si>
    <t>Seated</t>
  </si>
  <si>
    <t>Constant</t>
  </si>
  <si>
    <t>Lowest in the room</t>
  </si>
  <si>
    <t>Highest  in the room</t>
  </si>
  <si>
    <t>Value</t>
  </si>
  <si>
    <t>Unit</t>
  </si>
  <si>
    <t>Linear model</t>
  </si>
  <si>
    <t>-</t>
  </si>
  <si>
    <t>Dimensionless 'speeds' at various room locations</t>
  </si>
  <si>
    <t>md &gt;= 0.2?</t>
  </si>
  <si>
    <t>Starvation test</t>
  </si>
  <si>
    <t>Actual fan rotational speed</t>
  </si>
  <si>
    <t>Estimated air speeds at various room locations</t>
  </si>
  <si>
    <t>* Note: If multiple datapoints are available for rated airflow and fan rotational speed, use linear regression to predict the fan air speed at a different RPM</t>
  </si>
  <si>
    <t>SF(rated)</t>
  </si>
  <si>
    <t>Area-weighted average in the room</t>
  </si>
  <si>
    <t>Area-weighted average air speed in the room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</si>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</sst>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2" fontId="2" fillId="3" borderId="0" xfId="2" applyNumberFormat="1"/>
    <xf numFmtId="0" fontId="3" fillId="0" borderId="0" xfId="0" applyFont="1"/>
    <xf numFmtId="0" fontId="3" fillId="0" borderId="0" xfId="0" applyFont="1" applyAlignment="1">
      <alignment wrapText="1"/>
    </xf>
    <xf numFmtId="2" fontId="1" fillId="2" borderId="0" xfId="1" applyNumberFormat="1"/>
    <xf numFmtId="2" fontId="0" fillId="0" borderId="0" xfId="0" applyNumberForma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A5" sqref="A5"/>
    </sheetView>
  </sheetViews>
  <sheetFormatPr defaultRowHeight="14.4" x14ac:dyDescent="0.3"/>
  <cols>
    <col min="1" max="1" width="29.77734375" bestFit="1" customWidth="1"/>
    <col min="2" max="2" width="18.77734375" customWidth="1"/>
    <col min="3" max="3" width="19.44140625" customWidth="1"/>
    <col min="4" max="4" width="18.6640625" customWidth="1"/>
    <col min="9" max="9" width="20" bestFit="1" customWidth="1"/>
  </cols>
  <sheetData>
    <row r="1" spans="1:10" x14ac:dyDescent="0.3">
      <c r="B1" s="2" t="s">
        <v>16</v>
      </c>
      <c r="C1" s="2" t="s">
        <v>39</v>
      </c>
      <c r="D1" s="2" t="s">
        <v>40</v>
      </c>
      <c r="G1" t="s">
        <v>41</v>
      </c>
    </row>
    <row r="2" spans="1:10" x14ac:dyDescent="0.3">
      <c r="A2" s="10" t="s">
        <v>0</v>
      </c>
      <c r="B2" s="10"/>
      <c r="C2" s="10"/>
      <c r="H2" t="s">
        <v>32</v>
      </c>
      <c r="I2" t="s">
        <v>33</v>
      </c>
      <c r="J2" t="s">
        <v>34</v>
      </c>
    </row>
    <row r="3" spans="1:10" x14ac:dyDescent="0.3">
      <c r="A3" s="2" t="s">
        <v>10</v>
      </c>
      <c r="B3" t="s">
        <v>1</v>
      </c>
      <c r="C3" s="4">
        <v>2</v>
      </c>
      <c r="D3" t="s">
        <v>7</v>
      </c>
      <c r="G3" t="s">
        <v>31</v>
      </c>
      <c r="H3">
        <v>0.9</v>
      </c>
      <c r="I3">
        <v>0.99</v>
      </c>
      <c r="J3">
        <v>0</v>
      </c>
    </row>
    <row r="4" spans="1:10" x14ac:dyDescent="0.3">
      <c r="A4" s="2" t="s">
        <v>11</v>
      </c>
      <c r="B4" t="s">
        <v>2</v>
      </c>
      <c r="C4" s="4">
        <v>3</v>
      </c>
      <c r="D4" t="s">
        <v>7</v>
      </c>
      <c r="G4" t="s">
        <v>23</v>
      </c>
      <c r="H4">
        <v>-1.7000000000000001E-2</v>
      </c>
      <c r="I4">
        <v>-0.06</v>
      </c>
      <c r="J4">
        <v>0</v>
      </c>
    </row>
    <row r="5" spans="1:10" x14ac:dyDescent="0.3">
      <c r="A5" s="2" t="s">
        <v>12</v>
      </c>
      <c r="B5" t="s">
        <v>8</v>
      </c>
      <c r="C5" s="4">
        <v>6</v>
      </c>
      <c r="D5" t="s">
        <v>22</v>
      </c>
      <c r="G5" t="s">
        <v>52</v>
      </c>
      <c r="H5">
        <v>0.11</v>
      </c>
      <c r="I5">
        <v>0.11</v>
      </c>
      <c r="J5">
        <v>0</v>
      </c>
    </row>
    <row r="6" spans="1:10" x14ac:dyDescent="0.3">
      <c r="A6" s="2" t="s">
        <v>13</v>
      </c>
      <c r="B6" t="s">
        <v>9</v>
      </c>
      <c r="C6" s="4">
        <v>120</v>
      </c>
      <c r="D6" t="s">
        <v>21</v>
      </c>
      <c r="G6" t="s">
        <v>24</v>
      </c>
      <c r="H6">
        <v>0</v>
      </c>
      <c r="I6">
        <v>0</v>
      </c>
      <c r="J6">
        <v>-0.18</v>
      </c>
    </row>
    <row r="7" spans="1:10" x14ac:dyDescent="0.3">
      <c r="A7" s="2" t="s">
        <v>17</v>
      </c>
      <c r="B7" t="s">
        <v>49</v>
      </c>
      <c r="C7" s="1">
        <f>C5/(PI()*(C3^2)/4)</f>
        <v>1.909859317102744</v>
      </c>
      <c r="D7" t="s">
        <v>20</v>
      </c>
      <c r="G7" t="s">
        <v>35</v>
      </c>
      <c r="H7">
        <v>2.4E-2</v>
      </c>
      <c r="I7">
        <v>2.4E-2</v>
      </c>
      <c r="J7">
        <v>-0.1</v>
      </c>
    </row>
    <row r="8" spans="1:10" x14ac:dyDescent="0.3">
      <c r="A8" s="2" t="s">
        <v>19</v>
      </c>
      <c r="B8" t="s">
        <v>3</v>
      </c>
      <c r="C8" s="1">
        <f>C11-C4</f>
        <v>1</v>
      </c>
      <c r="D8" t="s">
        <v>7</v>
      </c>
      <c r="G8" t="s">
        <v>36</v>
      </c>
      <c r="H8">
        <v>4.7E-2</v>
      </c>
      <c r="I8">
        <v>0.25</v>
      </c>
      <c r="J8">
        <v>1.3</v>
      </c>
    </row>
    <row r="9" spans="1:10" x14ac:dyDescent="0.3">
      <c r="A9" s="10" t="s">
        <v>4</v>
      </c>
      <c r="B9" s="10"/>
      <c r="C9" s="10"/>
    </row>
    <row r="10" spans="1:10" x14ac:dyDescent="0.3">
      <c r="A10" s="2" t="s">
        <v>14</v>
      </c>
      <c r="B10" t="s">
        <v>6</v>
      </c>
      <c r="C10" s="4">
        <v>5</v>
      </c>
      <c r="D10" t="s">
        <v>7</v>
      </c>
    </row>
    <row r="11" spans="1:10" x14ac:dyDescent="0.3">
      <c r="A11" s="2" t="s">
        <v>15</v>
      </c>
      <c r="B11" t="s">
        <v>5</v>
      </c>
      <c r="C11" s="4">
        <v>4</v>
      </c>
      <c r="D11" t="s">
        <v>7</v>
      </c>
    </row>
    <row r="12" spans="1:10" x14ac:dyDescent="0.3">
      <c r="A12" s="2"/>
      <c r="C12" s="5"/>
    </row>
    <row r="13" spans="1:10" x14ac:dyDescent="0.3">
      <c r="A13" s="9" t="s">
        <v>26</v>
      </c>
      <c r="B13" t="s">
        <v>31</v>
      </c>
      <c r="C13" s="1">
        <f>C3/C10</f>
        <v>0.4</v>
      </c>
      <c r="D13" t="s">
        <v>42</v>
      </c>
    </row>
    <row r="14" spans="1:10" x14ac:dyDescent="0.3">
      <c r="A14" s="9"/>
      <c r="B14" t="s">
        <v>52</v>
      </c>
      <c r="C14" s="1">
        <f>C3/1.7</f>
        <v>1.1764705882352942</v>
      </c>
      <c r="D14" t="s">
        <v>42</v>
      </c>
    </row>
    <row r="15" spans="1:10" x14ac:dyDescent="0.3">
      <c r="A15" s="9"/>
      <c r="B15" t="s">
        <v>23</v>
      </c>
      <c r="C15" s="1">
        <f>C11/C3</f>
        <v>2</v>
      </c>
      <c r="D15" t="s">
        <v>42</v>
      </c>
    </row>
    <row r="16" spans="1:10" x14ac:dyDescent="0.3">
      <c r="A16" s="9"/>
      <c r="B16" t="s">
        <v>24</v>
      </c>
      <c r="C16" s="1">
        <f>C4/C3</f>
        <v>1.5</v>
      </c>
      <c r="D16" t="s">
        <v>42</v>
      </c>
    </row>
    <row r="17" spans="1:5" x14ac:dyDescent="0.3">
      <c r="A17" s="9"/>
      <c r="B17" t="s">
        <v>25</v>
      </c>
      <c r="C17" s="1">
        <f>C8/C3</f>
        <v>0.5</v>
      </c>
      <c r="D17" t="s">
        <v>42</v>
      </c>
    </row>
    <row r="18" spans="1:5" x14ac:dyDescent="0.3">
      <c r="A18" s="7"/>
    </row>
    <row r="19" spans="1:5" x14ac:dyDescent="0.3">
      <c r="A19" s="7" t="s">
        <v>45</v>
      </c>
      <c r="B19" t="s">
        <v>44</v>
      </c>
      <c r="C19" s="8" t="str">
        <f>IF(C17&gt;=0.2,"Model applies","Model does not apply")</f>
        <v>Model applies</v>
      </c>
    </row>
    <row r="20" spans="1:5" ht="58.2" customHeight="1" x14ac:dyDescent="0.3">
      <c r="A20" s="3" t="s">
        <v>43</v>
      </c>
      <c r="B20" s="3" t="s">
        <v>37</v>
      </c>
      <c r="C20" s="3" t="s">
        <v>50</v>
      </c>
      <c r="D20" s="3" t="s">
        <v>38</v>
      </c>
    </row>
    <row r="21" spans="1:5" x14ac:dyDescent="0.3">
      <c r="A21" s="2" t="s">
        <v>29</v>
      </c>
      <c r="B21" s="1">
        <f>H3*$C$13+H4*$C$15+H5*$C$14+H6*$C$16+H7+H8</f>
        <v>0.52641176470588247</v>
      </c>
      <c r="C21" s="1">
        <f>I3*$C$13+I4*$C$15+I5*$C$14+I6*$C$16+I7+I8</f>
        <v>0.67941176470588238</v>
      </c>
      <c r="D21" s="1">
        <f>J3*$C$13+J4*$C$15+J5*$C$14+J6*$C$16+J7+J8</f>
        <v>0.93</v>
      </c>
      <c r="E21" t="s">
        <v>42</v>
      </c>
    </row>
    <row r="22" spans="1:5" x14ac:dyDescent="0.3">
      <c r="A22" s="2" t="s">
        <v>30</v>
      </c>
      <c r="B22" s="1">
        <f>B21-H7</f>
        <v>0.50241176470588245</v>
      </c>
      <c r="C22" s="1">
        <f>C21-I7</f>
        <v>0.65541176470588236</v>
      </c>
      <c r="D22" s="1">
        <f>D21-J7</f>
        <v>1.03</v>
      </c>
      <c r="E22" t="s">
        <v>42</v>
      </c>
    </row>
    <row r="24" spans="1:5" x14ac:dyDescent="0.3">
      <c r="A24" s="6" t="s">
        <v>46</v>
      </c>
      <c r="B24" t="s">
        <v>21</v>
      </c>
      <c r="C24" s="4">
        <v>70</v>
      </c>
      <c r="D24" t="s">
        <v>21</v>
      </c>
    </row>
    <row r="25" spans="1:5" ht="28.8" x14ac:dyDescent="0.3">
      <c r="A25" s="6" t="str">
        <f>CONCATENATE("Estimated fan air speed @ ",C24," RPM")</f>
        <v>Estimated fan air speed @ 70 RPM</v>
      </c>
      <c r="B25" t="s">
        <v>18</v>
      </c>
      <c r="C25" s="4">
        <f>C7*C24/C6</f>
        <v>1.1140846016432673</v>
      </c>
      <c r="D25" t="s">
        <v>20</v>
      </c>
      <c r="E25" t="s">
        <v>48</v>
      </c>
    </row>
    <row r="26" spans="1:5" ht="43.2" x14ac:dyDescent="0.3">
      <c r="A26" s="6" t="s">
        <v>47</v>
      </c>
      <c r="B26" s="3" t="s">
        <v>27</v>
      </c>
      <c r="C26" s="3" t="s">
        <v>51</v>
      </c>
      <c r="D26" s="3" t="s">
        <v>28</v>
      </c>
    </row>
    <row r="27" spans="1:5" x14ac:dyDescent="0.3">
      <c r="A27" s="2" t="s">
        <v>29</v>
      </c>
      <c r="B27" s="1">
        <f t="shared" ref="B27:D28" si="0">B21*$C$7*$C$24/$C$6</f>
        <v>0.58646724118268245</v>
      </c>
      <c r="C27" s="1">
        <f t="shared" si="0"/>
        <v>0.75692218523410226</v>
      </c>
      <c r="D27" s="1">
        <f t="shared" si="0"/>
        <v>1.0360986795282385</v>
      </c>
      <c r="E27" t="s">
        <v>20</v>
      </c>
    </row>
    <row r="28" spans="1:5" x14ac:dyDescent="0.3">
      <c r="A28" s="2" t="s">
        <v>30</v>
      </c>
      <c r="B28" s="1">
        <f t="shared" si="0"/>
        <v>0.559729210743244</v>
      </c>
      <c r="C28" s="1">
        <f t="shared" si="0"/>
        <v>0.73018415479466381</v>
      </c>
      <c r="D28" s="1">
        <f t="shared" si="0"/>
        <v>1.1475071396925653</v>
      </c>
      <c r="E28" t="s">
        <v>20</v>
      </c>
    </row>
  </sheetData>
  <mergeCells count="3">
    <mergeCell ref="A13:A17"/>
    <mergeCell ref="A9:C9"/>
    <mergeCell ref="A2:C2"/>
  </mergeCells>
  <conditionalFormatting sqref="C19">
    <cfRule type="containsText" dxfId="1" priority="1" operator="containsText" text="applies">
      <formula>NOT(ISERROR(SEARCH("applies",C19)))</formula>
    </cfRule>
    <cfRule type="containsText" dxfId="0" priority="2" operator="containsText" text="Not">
      <formula>NOT(ISERROR(SEARCH("Not",C19)))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2018-12-14T23:44:47Z</dcterms:modified>
</cp:coreProperties>
</file>