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eforcities.sharepoint.com/sites/CentreForCities3/Shared Documents/Research/Social and Demographics/Escape to the Country/Data/Analysis/"/>
    </mc:Choice>
  </mc:AlternateContent>
  <xr:revisionPtr revIDLastSave="93" documentId="8_{014F7B3C-A698-4537-BD67-7ABAC580BA1F}" xr6:coauthVersionLast="47" xr6:coauthVersionMax="47" xr10:uidLastSave="{4DE8160B-F224-4391-BE98-D826EBB00C62}"/>
  <bookViews>
    <workbookView xWindow="-108" yWindow="-108" windowWidth="23256" windowHeight="12456" xr2:uid="{00000000-000D-0000-FFFF-FFFF00000000}"/>
  </bookViews>
  <sheets>
    <sheet name="Calculations" sheetId="2" r:id="rId1"/>
    <sheet name="Internal migration data" sheetId="4" r:id="rId2"/>
    <sheet name="Population data" sheetId="3" r:id="rId3"/>
    <sheet name="Births &amp; deaths data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N6" i="2"/>
  <c r="O6" i="2"/>
  <c r="P6" i="2"/>
  <c r="Q6" i="2"/>
  <c r="R6" i="2"/>
  <c r="S6" i="2"/>
  <c r="L6" i="2"/>
  <c r="U6" i="2" s="1"/>
  <c r="Q12" i="2" s="1"/>
  <c r="M5" i="2"/>
  <c r="N5" i="2"/>
  <c r="O5" i="2"/>
  <c r="P5" i="2"/>
  <c r="Q5" i="2"/>
  <c r="R5" i="2"/>
  <c r="S5" i="2"/>
  <c r="L5" i="2"/>
  <c r="U5" i="2" s="1"/>
  <c r="Q11" i="2" s="1"/>
  <c r="M4" i="2"/>
  <c r="N4" i="2"/>
  <c r="O4" i="2"/>
  <c r="P4" i="2"/>
  <c r="Q4" i="2"/>
  <c r="R4" i="2"/>
  <c r="S4" i="2"/>
  <c r="L4" i="2"/>
  <c r="U4" i="2" s="1"/>
  <c r="Q10" i="2" s="1"/>
  <c r="M3" i="2"/>
  <c r="N3" i="2"/>
  <c r="U3" i="2" s="1"/>
  <c r="Q9" i="2" s="1"/>
  <c r="O3" i="2"/>
  <c r="P3" i="2"/>
  <c r="Q3" i="2"/>
  <c r="R3" i="2"/>
  <c r="S3" i="2"/>
  <c r="L3" i="2"/>
  <c r="I5" i="1"/>
  <c r="B5" i="1"/>
  <c r="M5" i="1"/>
  <c r="I23" i="1"/>
  <c r="B23" i="1"/>
  <c r="M23" i="1"/>
  <c r="M24" i="1"/>
  <c r="L23" i="1"/>
  <c r="L24" i="1"/>
  <c r="I14" i="1"/>
  <c r="B14" i="1"/>
  <c r="M14" i="1"/>
  <c r="M15" i="1"/>
  <c r="L14" i="1"/>
  <c r="L15" i="1"/>
  <c r="J23" i="1"/>
  <c r="H23" i="1"/>
  <c r="G23" i="1"/>
  <c r="F23" i="1"/>
  <c r="E23" i="1"/>
  <c r="D23" i="1"/>
  <c r="C23" i="1"/>
  <c r="J14" i="1"/>
  <c r="H14" i="1"/>
  <c r="G14" i="1"/>
  <c r="F14" i="1"/>
  <c r="E14" i="1"/>
  <c r="D14" i="1"/>
  <c r="C14" i="1"/>
  <c r="C5" i="1"/>
  <c r="D5" i="1"/>
  <c r="E5" i="1"/>
  <c r="F5" i="1"/>
  <c r="G5" i="1"/>
  <c r="H5" i="1"/>
  <c r="J5" i="1"/>
  <c r="M17" i="1"/>
  <c r="M16" i="1"/>
  <c r="M13" i="1"/>
  <c r="M8" i="1"/>
  <c r="M7" i="1"/>
  <c r="M4" i="1"/>
  <c r="M25" i="1"/>
  <c r="M26" i="1"/>
  <c r="M22" i="1"/>
  <c r="L26" i="1"/>
  <c r="L25" i="1"/>
  <c r="L22" i="1"/>
  <c r="L17" i="1"/>
  <c r="L16" i="1"/>
  <c r="L13" i="1"/>
  <c r="E6" i="3"/>
  <c r="D2" i="2"/>
  <c r="D4" i="2"/>
  <c r="D5" i="2"/>
  <c r="D6" i="2"/>
  <c r="F6" i="3"/>
  <c r="E2" i="2"/>
  <c r="E4" i="2"/>
  <c r="E5" i="2" s="1"/>
  <c r="E6" i="2" s="1"/>
  <c r="G6" i="3"/>
  <c r="F2" i="2"/>
  <c r="F4" i="2"/>
  <c r="F5" i="2" s="1"/>
  <c r="F6" i="2" s="1"/>
  <c r="H6" i="3"/>
  <c r="G2" i="2"/>
  <c r="G4" i="2"/>
  <c r="G5" i="2" s="1"/>
  <c r="G6" i="2" s="1"/>
  <c r="I6" i="3"/>
  <c r="H2" i="2"/>
  <c r="H4" i="2"/>
  <c r="H5" i="2" s="1"/>
  <c r="H6" i="2" s="1"/>
  <c r="J6" i="3"/>
  <c r="I2" i="2"/>
  <c r="I4" i="2"/>
  <c r="I5" i="2"/>
  <c r="I6" i="2"/>
  <c r="D6" i="3"/>
  <c r="C2" i="2"/>
  <c r="C4" i="2"/>
  <c r="C5" i="2" s="1"/>
  <c r="C6" i="2" s="1"/>
  <c r="C6" i="3"/>
  <c r="B2" i="2"/>
  <c r="B4" i="2"/>
  <c r="B5" i="2"/>
  <c r="B6" i="2" s="1"/>
  <c r="D13" i="3"/>
  <c r="C13" i="3"/>
  <c r="D15" i="3"/>
  <c r="D17" i="3"/>
  <c r="E13" i="3"/>
  <c r="E15" i="3"/>
  <c r="E17" i="3"/>
  <c r="F13" i="3"/>
  <c r="F15" i="3"/>
  <c r="F17" i="3"/>
  <c r="G13" i="3"/>
  <c r="G15" i="3"/>
  <c r="G17" i="3"/>
  <c r="H13" i="3"/>
  <c r="H15" i="3"/>
  <c r="H17" i="3"/>
  <c r="I13" i="3"/>
  <c r="I15" i="3"/>
  <c r="I17" i="3"/>
  <c r="J13" i="3"/>
  <c r="J15" i="3"/>
  <c r="J17" i="3"/>
  <c r="B13" i="3"/>
  <c r="C15" i="3"/>
  <c r="C17" i="3"/>
</calcChain>
</file>

<file path=xl/sharedStrings.xml><?xml version="1.0" encoding="utf-8"?>
<sst xmlns="http://schemas.openxmlformats.org/spreadsheetml/2006/main" count="99" uniqueCount="43">
  <si>
    <t>London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</si>
  <si>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</si>
  <si>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</si>
  <si>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</si>
  <si>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</si>
  <si>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</si>
  <si>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</si>
  <si>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</si>
  <si>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</si>
  <si>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Copied from left</t>
  </si>
  <si>
    <t>Population change</t>
  </si>
  <si>
    <t>2014-19 average</t>
  </si>
  <si>
    <t>Natural increase</t>
  </si>
  <si>
    <t>Net migration (to rest of UK)</t>
  </si>
  <si>
    <t>Population change without international migration</t>
  </si>
  <si>
    <t>Imputed net international migration</t>
  </si>
  <si>
    <t>Diff between 2020-21 and pre-covid average</t>
  </si>
  <si>
    <t>Pasted from 2024-02-15_Internal_migration</t>
  </si>
  <si>
    <t>Net internal migration</t>
  </si>
  <si>
    <t>Pasted from 2024-01-25urbanpopulationcalculations</t>
  </si>
  <si>
    <t>PUA</t>
  </si>
  <si>
    <t>London change</t>
  </si>
  <si>
    <t>Country</t>
  </si>
  <si>
    <t>England</t>
  </si>
  <si>
    <t>Northern Ireland</t>
  </si>
  <si>
    <t>Scotland</t>
  </si>
  <si>
    <t>Wales</t>
  </si>
  <si>
    <t>England &amp; Wales</t>
  </si>
  <si>
    <t>E&amp;W change</t>
  </si>
  <si>
    <t>E&amp;W excl. London</t>
  </si>
  <si>
    <t>Pasted from 2024_02_21_Natural Increase</t>
  </si>
  <si>
    <t>Geography</t>
  </si>
  <si>
    <t>2015-2022 NI change</t>
  </si>
  <si>
    <t>Urban (incl. LDN)</t>
  </si>
  <si>
    <t>Non urban</t>
  </si>
  <si>
    <t>E&amp;W</t>
  </si>
  <si>
    <t>E&amp;W (excl. London)</t>
  </si>
  <si>
    <t xml:space="preserve">Births </t>
  </si>
  <si>
    <t>2022 vs 2015</t>
  </si>
  <si>
    <t>2015-2022 drop</t>
  </si>
  <si>
    <t>E&amp;W (not London)</t>
  </si>
  <si>
    <t>Deaths</t>
  </si>
  <si>
    <t>2015-2022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</si>
</sst>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5" fillId="0" borderId="0" xfId="0" applyFont="1"/>
    <xf numFmtId="0" fontId="2" fillId="0" borderId="0" xfId="0" applyFont="1" applyAlignment="1">
      <alignment wrapText="1"/>
    </xf>
    <xf numFmtId="1" fontId="2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London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Calculations!$A$2</c:f>
              <c:strCache>
                <c:ptCount val="1"/>
                <c:pt idx="0">
                  <c:v>Population change</c:v>
                </c:pt>
              </c:strCache>
            </c:strRef>
          </c:tx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Calculations!$B$1:$I$1</c:f>
              <c:strCache>
                <c:ptCount val="8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  <c:pt idx="6">
                  <c:v>2020-21</c:v>
                </c:pt>
                <c:pt idx="7">
                  <c:v>2021-22</c:v>
                </c:pt>
              </c:strCache>
            </c:strRef>
          </c:cat>
          <c:val>
            <c:numRef>
              <c:f>Calculations!$B$2:$I$2</c:f>
              <c:numCache>
                <c:formatCode>0</c:formatCode>
                <c:ptCount val="8"/>
                <c:pt idx="0">
                  <c:v>122789</c:v>
                </c:pt>
                <c:pt idx="1">
                  <c:v>94371</c:v>
                </c:pt>
                <c:pt idx="2">
                  <c:v>37717</c:v>
                </c:pt>
                <c:pt idx="3">
                  <c:v>63673</c:v>
                </c:pt>
                <c:pt idx="4">
                  <c:v>65794</c:v>
                </c:pt>
                <c:pt idx="5">
                  <c:v>-17855</c:v>
                </c:pt>
                <c:pt idx="6">
                  <c:v>-57667</c:v>
                </c:pt>
                <c:pt idx="7">
                  <c:v>66435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3-4402-BC14-5B780FCD746B}"/>
            </c:ext>
          </c:extLst>
        </c:ser>
        <c:ser>
          <c:idx val="1"/>
          <c:order val="1"/>
          <c:tx>
            <c:strRef>
              <c:f>Calculations!$A$3</c:f>
              <c:strCache>
                <c:ptCount val="1"/>
                <c:pt idx="0">
                  <c:v>Natural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Calculations!$B$1:$I$1</c:f>
              <c:strCache>
                <c:ptCount val="8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  <c:pt idx="6">
                  <c:v>2020-21</c:v>
                </c:pt>
                <c:pt idx="7">
                  <c:v>2021-22</c:v>
                </c:pt>
              </c:strCache>
            </c:strRef>
          </c:cat>
          <c:val>
            <c:numRef>
              <c:f>Calculations!$B$3:$I$3</c:f>
              <c:numCache>
                <c:formatCode>0</c:formatCode>
                <c:ptCount val="8"/>
                <c:pt idx="0">
                  <c:v>83318.864000000001</c:v>
                </c:pt>
                <c:pt idx="1">
                  <c:v>85587.392000000007</c:v>
                </c:pt>
                <c:pt idx="2">
                  <c:v>83749.892000000007</c:v>
                </c:pt>
                <c:pt idx="3">
                  <c:v>77872.055999999997</c:v>
                </c:pt>
                <c:pt idx="4">
                  <c:v>75987.347999999998</c:v>
                </c:pt>
                <c:pt idx="5">
                  <c:v>58483.044000000002</c:v>
                </c:pt>
                <c:pt idx="6">
                  <c:v>59287.8</c:v>
                </c:pt>
                <c:pt idx="7">
                  <c:v>60899.167999999998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3-4402-BC14-5B780FCD746B}"/>
            </c:ext>
          </c:extLst>
        </c:ser>
        <c:ser>
          <c:idx val="2"/>
          <c:order val="2"/>
          <c:tx>
            <c:strRef>
              <c:f>Calculations!$A$4</c:f>
              <c:strCache>
                <c:ptCount val="1"/>
                <c:pt idx="0">
                  <c:v>Net migration (to rest of UK)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Calculations!$B$1:$I$1</c:f>
              <c:strCache>
                <c:ptCount val="8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  <c:pt idx="6">
                  <c:v>2020-21</c:v>
                </c:pt>
                <c:pt idx="7">
                  <c:v>2021-22</c:v>
                </c:pt>
              </c:strCache>
            </c:strRef>
          </c:cat>
          <c:val>
            <c:numRef>
              <c:f>Calculations!$B$4:$I$4</c:f>
              <c:numCache>
                <c:formatCode>0</c:formatCode>
                <c:ptCount val="8"/>
                <c:pt idx="0">
                  <c:v>-80098.361099999995</c:v>
                </c:pt>
                <c:pt idx="1">
                  <c:v>-103190.463</c:v>
                </c:pt>
                <c:pt idx="2">
                  <c:v>-124906.06050000001</c:v>
                </c:pt>
                <c:pt idx="3">
                  <c:v>-113797.4243</c:v>
                </c:pt>
                <c:pt idx="4">
                  <c:v>-99635.339399999997</c:v>
                </c:pt>
                <c:pt idx="5">
                  <c:v>-114503.7825</c:v>
                </c:pt>
                <c:pt idx="6">
                  <c:v>-190613.9002</c:v>
                </c:pt>
                <c:pt idx="7">
                  <c:v>-131094.5123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3-4402-BC14-5B780FCD746B}"/>
            </c:ext>
          </c:extLst>
        </c:ser>
        <c:ser>
          <c:idx val="3"/>
          <c:order val="3"/>
          <c:tx>
            <c:strRef>
              <c:f>Calculations!$A$6</c:f>
              <c:strCache>
                <c:ptCount val="1"/>
                <c:pt idx="0">
                  <c:v>Imputed net international migration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Calculations!$B$1:$I$1</c:f>
              <c:strCache>
                <c:ptCount val="8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  <c:pt idx="6">
                  <c:v>2020-21</c:v>
                </c:pt>
                <c:pt idx="7">
                  <c:v>2021-22</c:v>
                </c:pt>
              </c:strCache>
            </c:strRef>
          </c:cat>
          <c:val>
            <c:numRef>
              <c:f>Calculations!$B$6:$I$6</c:f>
              <c:numCache>
                <c:formatCode>0</c:formatCode>
                <c:ptCount val="8"/>
                <c:pt idx="0">
                  <c:v>119568.49709999999</c:v>
                </c:pt>
                <c:pt idx="1">
                  <c:v>111974.071</c:v>
                </c:pt>
                <c:pt idx="2">
                  <c:v>78873.1685</c:v>
                </c:pt>
                <c:pt idx="3">
                  <c:v>99598.368300000002</c:v>
                </c:pt>
                <c:pt idx="4">
                  <c:v>89441.991399999999</c:v>
                </c:pt>
                <c:pt idx="5">
                  <c:v>38165.738499999999</c:v>
                </c:pt>
                <c:pt idx="6">
                  <c:v>73659.100199999986</c:v>
                </c:pt>
                <c:pt idx="7">
                  <c:v>136630.3443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43-4402-BC14-5B780FCD7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62096"/>
        <c:axId val="1070430128"/>
      </c:lineChart>
      <c:catAx>
        <c:axId val="493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30128"/>
        <c:crosses val="autoZero"/>
        <c:auto val="1"/>
        <c:lblAlgn val="ctr"/>
        <c:lblOffset val="100"/>
        <c:noMultiLvlLbl val="0"/>
      </c:catAx>
      <c:valAx>
        <c:axId val="10704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45275</xdr:colOff>
      <xdr:row>0</xdr:row>
      <xdr:rowOff>143436</xdr:rowOff>
    </xdr:from>
    <xdr:to>
      <xdr:col>29</xdr:col>
      <xdr:colOff>348730</xdr:colOff>
      <xdr:row>24</xdr:row>
      <xdr:rowOff>20619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F75F77-8139-9990-8DA8-49ADCA99C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B96B-658E-4043-8688-854FE6E9C2D4}">
  <dimension ref="A1:U19"/>
  <sheetViews>
    <sheetView tabSelected="1" zoomScale="85" zoomScaleNormal="85" workbookViewId="0">
      <selection activeCell="H12" sqref="H12"/>
    </sheetView>
  </sheetViews>
  <sheetFormatPr defaultRowHeight="14.4" x14ac:dyDescent="0.3"/>
  <cols>
    <col min="1" max="1" width="36.33203125" customWidth="1"/>
    <col min="2" max="2" width="9.5546875" bestFit="1" customWidth="1"/>
    <col min="3" max="5" width="10.33203125" bestFit="1" customWidth="1"/>
    <col min="6" max="6" width="9.5546875" bestFit="1" customWidth="1"/>
    <col min="7" max="9" width="10.33203125" bestFit="1" customWidth="1"/>
    <col min="10" max="10" width="10.33203125" customWidth="1"/>
    <col min="11" max="11" width="8.88671875" customWidth="1"/>
    <col min="12" max="12" width="23.44140625" customWidth="1"/>
  </cols>
  <sheetData>
    <row r="1" spans="1:21" x14ac:dyDescent="0.3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/>
      <c r="K1" s="1" t="s">
        <v>9</v>
      </c>
    </row>
    <row r="2" spans="1:21" x14ac:dyDescent="0.3">
      <c r="A2" s="1" t="s">
        <v>10</v>
      </c>
      <c r="B2" s="3">
        <f>'Population data'!C6</f>
        <v>122789</v>
      </c>
      <c r="C2" s="3">
        <f>'Population data'!D6</f>
        <v>94371</v>
      </c>
      <c r="D2" s="3">
        <f>'Population data'!E6</f>
        <v>37717</v>
      </c>
      <c r="E2" s="3">
        <f>'Population data'!F6</f>
        <v>63673</v>
      </c>
      <c r="F2" s="3">
        <f>'Population data'!G6</f>
        <v>65794</v>
      </c>
      <c r="G2" s="3">
        <f>'Population data'!H6</f>
        <v>-17855</v>
      </c>
      <c r="H2" s="3">
        <f>'Population data'!I6</f>
        <v>-57667</v>
      </c>
      <c r="I2" s="3">
        <f>'Population data'!J6</f>
        <v>66435</v>
      </c>
      <c r="J2" s="3"/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U2" t="s">
        <v>11</v>
      </c>
    </row>
    <row r="3" spans="1:21" x14ac:dyDescent="0.3">
      <c r="A3" s="1" t="s">
        <v>12</v>
      </c>
      <c r="B3" s="3">
        <v>83318.864000000001</v>
      </c>
      <c r="C3" s="3">
        <v>85587.392000000007</v>
      </c>
      <c r="D3" s="3">
        <v>83749.892000000007</v>
      </c>
      <c r="E3" s="3">
        <v>77872.055999999997</v>
      </c>
      <c r="F3" s="3">
        <v>75987.347999999998</v>
      </c>
      <c r="G3" s="3">
        <v>58483.044000000002</v>
      </c>
      <c r="H3" s="3">
        <v>59287.8</v>
      </c>
      <c r="I3" s="3">
        <v>60899.167999999998</v>
      </c>
      <c r="J3" s="3"/>
      <c r="K3" t="s">
        <v>13</v>
      </c>
      <c r="L3" s="3">
        <f>B4</f>
        <v>-80098.361099999995</v>
      </c>
      <c r="M3" s="3">
        <f t="shared" ref="M3:S3" si="0">C4</f>
        <v>-103190.463</v>
      </c>
      <c r="N3" s="3">
        <f t="shared" si="0"/>
        <v>-124906.06050000001</v>
      </c>
      <c r="O3" s="3">
        <f t="shared" si="0"/>
        <v>-113797.4243</v>
      </c>
      <c r="P3" s="3">
        <f t="shared" si="0"/>
        <v>-99635.339399999997</v>
      </c>
      <c r="Q3" s="3">
        <f t="shared" si="0"/>
        <v>-114503.7825</v>
      </c>
      <c r="R3" s="3">
        <f t="shared" si="0"/>
        <v>-190613.9002</v>
      </c>
      <c r="S3" s="3">
        <f t="shared" si="0"/>
        <v>-131094.5123</v>
      </c>
      <c r="U3">
        <f>SUM(L3:P3)/5</f>
        <v>-104325.52966</v>
      </c>
    </row>
    <row r="4" spans="1:21" x14ac:dyDescent="0.3">
      <c r="A4" s="1" t="s">
        <v>13</v>
      </c>
      <c r="B4" s="3">
        <f>'Internal migration data'!B4</f>
        <v>-80098.361099999995</v>
      </c>
      <c r="C4" s="3">
        <f>'Internal migration data'!C4</f>
        <v>-103190.463</v>
      </c>
      <c r="D4" s="3">
        <f>'Internal migration data'!D4</f>
        <v>-124906.06050000001</v>
      </c>
      <c r="E4" s="3">
        <f>'Internal migration data'!E4</f>
        <v>-113797.4243</v>
      </c>
      <c r="F4" s="3">
        <f>'Internal migration data'!F4</f>
        <v>-99635.339399999997</v>
      </c>
      <c r="G4" s="3">
        <f>'Internal migration data'!G4</f>
        <v>-114503.7825</v>
      </c>
      <c r="H4" s="3">
        <f>'Internal migration data'!H4</f>
        <v>-190613.9002</v>
      </c>
      <c r="I4" s="3">
        <f>'Internal migration data'!I4</f>
        <v>-131094.5123</v>
      </c>
      <c r="J4" s="3"/>
      <c r="K4" t="s">
        <v>12</v>
      </c>
      <c r="L4" s="3">
        <f>B3</f>
        <v>83318.864000000001</v>
      </c>
      <c r="M4" s="3">
        <f t="shared" ref="M4:S4" si="1">C3</f>
        <v>85587.392000000007</v>
      </c>
      <c r="N4" s="3">
        <f t="shared" si="1"/>
        <v>83749.892000000007</v>
      </c>
      <c r="O4" s="3">
        <f t="shared" si="1"/>
        <v>77872.055999999997</v>
      </c>
      <c r="P4" s="3">
        <f t="shared" si="1"/>
        <v>75987.347999999998</v>
      </c>
      <c r="Q4" s="3">
        <f t="shared" si="1"/>
        <v>58483.044000000002</v>
      </c>
      <c r="R4" s="3">
        <f t="shared" si="1"/>
        <v>59287.8</v>
      </c>
      <c r="S4" s="3">
        <f t="shared" si="1"/>
        <v>60899.167999999998</v>
      </c>
      <c r="U4">
        <f t="shared" ref="U4:U6" si="2">SUM(L4:P4)/5</f>
        <v>81303.11039999999</v>
      </c>
    </row>
    <row r="5" spans="1:21" ht="28.8" x14ac:dyDescent="0.3">
      <c r="A5" s="5" t="s">
        <v>14</v>
      </c>
      <c r="B5" s="3">
        <f>B4+B3</f>
        <v>3220.5029000000068</v>
      </c>
      <c r="C5" s="3">
        <f t="shared" ref="C5:I5" si="3">C4+C3</f>
        <v>-17603.070999999996</v>
      </c>
      <c r="D5" s="3">
        <f t="shared" si="3"/>
        <v>-41156.1685</v>
      </c>
      <c r="E5" s="3">
        <f t="shared" si="3"/>
        <v>-35925.368300000002</v>
      </c>
      <c r="F5" s="3">
        <f t="shared" si="3"/>
        <v>-23647.991399999999</v>
      </c>
      <c r="G5" s="3">
        <f t="shared" si="3"/>
        <v>-56020.738499999999</v>
      </c>
      <c r="H5" s="3">
        <f t="shared" si="3"/>
        <v>-131326.10019999999</v>
      </c>
      <c r="I5" s="3">
        <f t="shared" si="3"/>
        <v>-70195.344299999997</v>
      </c>
      <c r="J5" s="3"/>
      <c r="K5" t="s">
        <v>15</v>
      </c>
      <c r="L5" s="3">
        <f>B6</f>
        <v>119568.49709999999</v>
      </c>
      <c r="M5" s="3">
        <f t="shared" ref="M5:S5" si="4">C6</f>
        <v>111974.071</v>
      </c>
      <c r="N5" s="3">
        <f t="shared" si="4"/>
        <v>78873.1685</v>
      </c>
      <c r="O5" s="3">
        <f t="shared" si="4"/>
        <v>99598.368300000002</v>
      </c>
      <c r="P5" s="3">
        <f t="shared" si="4"/>
        <v>89441.991399999999</v>
      </c>
      <c r="Q5" s="3">
        <f t="shared" si="4"/>
        <v>38165.738499999999</v>
      </c>
      <c r="R5" s="3">
        <f t="shared" si="4"/>
        <v>73659.100199999986</v>
      </c>
      <c r="S5" s="3">
        <f t="shared" si="4"/>
        <v>136630.3443</v>
      </c>
      <c r="U5">
        <f t="shared" si="2"/>
        <v>99891.219259999983</v>
      </c>
    </row>
    <row r="6" spans="1:21" x14ac:dyDescent="0.3">
      <c r="A6" s="5" t="s">
        <v>15</v>
      </c>
      <c r="B6" s="3">
        <f>B2-B5</f>
        <v>119568.49709999999</v>
      </c>
      <c r="C6" s="3">
        <f>C2-C5</f>
        <v>111974.071</v>
      </c>
      <c r="D6" s="3">
        <f t="shared" ref="D6:I6" si="5">D2-D5</f>
        <v>78873.1685</v>
      </c>
      <c r="E6" s="3">
        <f t="shared" si="5"/>
        <v>99598.368300000002</v>
      </c>
      <c r="F6" s="3">
        <f t="shared" si="5"/>
        <v>89441.991399999999</v>
      </c>
      <c r="G6" s="3">
        <f t="shared" si="5"/>
        <v>38165.738499999999</v>
      </c>
      <c r="H6" s="3">
        <f t="shared" si="5"/>
        <v>73659.100199999986</v>
      </c>
      <c r="I6" s="3">
        <f t="shared" si="5"/>
        <v>136630.3443</v>
      </c>
      <c r="J6" s="3"/>
      <c r="K6" t="s">
        <v>10</v>
      </c>
      <c r="L6" s="3">
        <f>B2</f>
        <v>122789</v>
      </c>
      <c r="M6" s="3">
        <f t="shared" ref="M6:S6" si="6">C2</f>
        <v>94371</v>
      </c>
      <c r="N6" s="3">
        <f t="shared" si="6"/>
        <v>37717</v>
      </c>
      <c r="O6" s="3">
        <f t="shared" si="6"/>
        <v>63673</v>
      </c>
      <c r="P6" s="3">
        <f t="shared" si="6"/>
        <v>65794</v>
      </c>
      <c r="Q6" s="3">
        <f t="shared" si="6"/>
        <v>-17855</v>
      </c>
      <c r="R6" s="3">
        <f t="shared" si="6"/>
        <v>-57667</v>
      </c>
      <c r="S6" s="3">
        <f t="shared" si="6"/>
        <v>66435</v>
      </c>
      <c r="U6">
        <f t="shared" si="2"/>
        <v>76868.800000000003</v>
      </c>
    </row>
    <row r="7" spans="1:21" x14ac:dyDescent="0.3">
      <c r="B7" s="3"/>
      <c r="C7" s="3"/>
      <c r="D7" s="3"/>
      <c r="E7" s="3"/>
      <c r="F7" s="3"/>
      <c r="G7" s="3"/>
      <c r="H7" s="3"/>
      <c r="I7" s="3"/>
      <c r="J7" s="3"/>
    </row>
    <row r="8" spans="1:21" x14ac:dyDescent="0.3">
      <c r="A8" s="1"/>
      <c r="B8" s="6"/>
      <c r="C8" s="6"/>
      <c r="D8" s="6"/>
      <c r="E8" s="6"/>
      <c r="F8" s="6"/>
      <c r="G8" s="6"/>
      <c r="H8" s="6"/>
      <c r="I8" s="6"/>
      <c r="J8" s="6"/>
      <c r="Q8" t="s">
        <v>16</v>
      </c>
    </row>
    <row r="9" spans="1:21" x14ac:dyDescent="0.3">
      <c r="A9" s="1"/>
      <c r="B9" s="3"/>
      <c r="C9" s="3"/>
      <c r="D9" s="3"/>
      <c r="E9" s="3"/>
      <c r="F9" s="3"/>
      <c r="G9" s="3"/>
      <c r="H9" s="3"/>
      <c r="I9" s="3"/>
      <c r="J9" s="3"/>
      <c r="K9" s="6"/>
      <c r="Q9" s="3">
        <f>R3-U3</f>
        <v>-86288.370540000004</v>
      </c>
    </row>
    <row r="10" spans="1:21" x14ac:dyDescent="0.3">
      <c r="A10" s="1"/>
      <c r="B10" s="3"/>
      <c r="C10" s="3"/>
      <c r="D10" s="3"/>
      <c r="E10" s="3"/>
      <c r="F10" s="3"/>
      <c r="G10" s="3"/>
      <c r="H10" s="3"/>
      <c r="I10" s="3"/>
      <c r="J10" s="3"/>
      <c r="Q10" s="3">
        <f t="shared" ref="Q10:Q11" si="7">R4-U4</f>
        <v>-22015.310399999988</v>
      </c>
    </row>
    <row r="11" spans="1:21" x14ac:dyDescent="0.3">
      <c r="A11" s="1"/>
      <c r="B11" s="3"/>
      <c r="C11" s="3"/>
      <c r="D11" s="3"/>
      <c r="E11" s="3"/>
      <c r="F11" s="3"/>
      <c r="G11" s="3"/>
      <c r="H11" s="3"/>
      <c r="I11" s="3"/>
      <c r="J11" s="3"/>
      <c r="Q11" s="3">
        <f t="shared" si="7"/>
        <v>-26232.119059999997</v>
      </c>
    </row>
    <row r="12" spans="1:21" x14ac:dyDescent="0.3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Q12" s="3">
        <f>R6-U6</f>
        <v>-134535.79999999999</v>
      </c>
    </row>
    <row r="13" spans="1:21" x14ac:dyDescent="0.3">
      <c r="B13" s="3"/>
      <c r="C13" s="3"/>
      <c r="D13" s="3"/>
      <c r="E13" s="3"/>
      <c r="F13" s="3"/>
      <c r="G13" s="3"/>
      <c r="H13" s="3"/>
      <c r="I13" s="3"/>
      <c r="J13" s="3"/>
    </row>
    <row r="14" spans="1:21" x14ac:dyDescent="0.3">
      <c r="A14" s="1"/>
      <c r="B14" s="6"/>
      <c r="C14" s="6"/>
      <c r="D14" s="6"/>
      <c r="E14" s="6"/>
      <c r="F14" s="6"/>
      <c r="G14" s="6"/>
      <c r="H14" s="6"/>
      <c r="I14" s="6"/>
      <c r="J14" s="6"/>
    </row>
    <row r="15" spans="1:21" x14ac:dyDescent="0.3">
      <c r="A15" s="1"/>
      <c r="B15" s="3"/>
      <c r="C15" s="3"/>
      <c r="D15" s="3"/>
      <c r="E15" s="3"/>
      <c r="F15" s="3"/>
      <c r="G15" s="3"/>
      <c r="H15" s="3"/>
      <c r="I15" s="3"/>
      <c r="J15" s="3"/>
      <c r="L15" s="3"/>
    </row>
    <row r="16" spans="1:21" x14ac:dyDescent="0.3">
      <c r="A16" s="1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3">
      <c r="A17" s="1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3">
      <c r="A18" s="5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3">
      <c r="A19" s="5"/>
      <c r="B19" s="3"/>
      <c r="C19" s="3"/>
      <c r="D19" s="3"/>
      <c r="E19" s="3"/>
      <c r="F19" s="3"/>
      <c r="G19" s="3"/>
      <c r="H19" s="3"/>
      <c r="I19" s="3"/>
      <c r="J19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1AE85-546E-45DD-BEA4-093A04D0B153}">
  <dimension ref="A1:I4"/>
  <sheetViews>
    <sheetView workbookViewId="0">
      <selection activeCell="D9" sqref="D9"/>
    </sheetView>
  </sheetViews>
  <sheetFormatPr defaultRowHeight="14.4" x14ac:dyDescent="0.3"/>
  <cols>
    <col min="1" max="1" width="20.44140625" customWidth="1"/>
  </cols>
  <sheetData>
    <row r="1" spans="1:9" x14ac:dyDescent="0.3">
      <c r="A1" s="2" t="s">
        <v>17</v>
      </c>
    </row>
    <row r="2" spans="1:9" x14ac:dyDescent="0.3">
      <c r="A2" s="1" t="s">
        <v>18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1:9" x14ac:dyDescent="0.3">
      <c r="A4" s="1" t="s">
        <v>0</v>
      </c>
      <c r="B4" s="4">
        <v>-80098.361099999995</v>
      </c>
      <c r="C4" s="4">
        <v>-103190.463</v>
      </c>
      <c r="D4" s="4">
        <v>-124906.06050000001</v>
      </c>
      <c r="E4" s="4">
        <v>-113797.4243</v>
      </c>
      <c r="F4" s="4">
        <v>-99635.339399999997</v>
      </c>
      <c r="G4">
        <v>-114503.7825</v>
      </c>
      <c r="H4">
        <v>-190613.9002</v>
      </c>
      <c r="I4">
        <v>-131094.5123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F9CF-B873-465E-A223-E133CE99EAE2}">
  <dimension ref="A1:J17"/>
  <sheetViews>
    <sheetView workbookViewId="0">
      <selection activeCell="A2" sqref="A2"/>
    </sheetView>
  </sheetViews>
  <sheetFormatPr defaultRowHeight="14.4" x14ac:dyDescent="0.3"/>
  <cols>
    <col min="1" max="1" width="15.88671875" customWidth="1"/>
  </cols>
  <sheetData>
    <row r="1" spans="1:10" x14ac:dyDescent="0.3">
      <c r="A1" s="2" t="s">
        <v>19</v>
      </c>
    </row>
    <row r="3" spans="1:10" s="1" customFormat="1" x14ac:dyDescent="0.3">
      <c r="A3" s="1" t="s">
        <v>20</v>
      </c>
      <c r="B3" s="1">
        <v>2014</v>
      </c>
      <c r="C3" s="1">
        <v>2015</v>
      </c>
      <c r="D3" s="1">
        <v>2016</v>
      </c>
      <c r="E3" s="1">
        <v>2017</v>
      </c>
      <c r="F3" s="1">
        <v>2018</v>
      </c>
      <c r="G3" s="1">
        <v>2019</v>
      </c>
      <c r="H3" s="1">
        <v>2020</v>
      </c>
      <c r="I3" s="1">
        <v>2021</v>
      </c>
      <c r="J3" s="1">
        <v>2022</v>
      </c>
    </row>
    <row r="4" spans="1:10" x14ac:dyDescent="0.3">
      <c r="A4" s="1" t="s">
        <v>0</v>
      </c>
      <c r="B4">
        <v>9773527</v>
      </c>
      <c r="C4">
        <v>9896316</v>
      </c>
      <c r="D4">
        <v>9990687</v>
      </c>
      <c r="E4">
        <v>10028404</v>
      </c>
      <c r="F4">
        <v>10092077</v>
      </c>
      <c r="G4">
        <v>10157871</v>
      </c>
      <c r="H4">
        <v>10140016</v>
      </c>
      <c r="I4">
        <v>10082349</v>
      </c>
      <c r="J4">
        <v>10148784</v>
      </c>
    </row>
    <row r="5" spans="1:10" x14ac:dyDescent="0.3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</row>
    <row r="6" spans="1:10" x14ac:dyDescent="0.3">
      <c r="A6" s="1" t="s">
        <v>21</v>
      </c>
      <c r="C6">
        <f t="shared" ref="C6:J6" si="0">C4-B4</f>
        <v>122789</v>
      </c>
      <c r="D6">
        <f t="shared" si="0"/>
        <v>94371</v>
      </c>
      <c r="E6">
        <f t="shared" si="0"/>
        <v>37717</v>
      </c>
      <c r="F6">
        <f t="shared" si="0"/>
        <v>63673</v>
      </c>
      <c r="G6">
        <f t="shared" si="0"/>
        <v>65794</v>
      </c>
      <c r="H6">
        <f t="shared" si="0"/>
        <v>-17855</v>
      </c>
      <c r="I6">
        <f t="shared" si="0"/>
        <v>-57667</v>
      </c>
      <c r="J6">
        <f t="shared" si="0"/>
        <v>66435</v>
      </c>
    </row>
    <row r="8" spans="1:10" x14ac:dyDescent="0.3">
      <c r="A8" s="1" t="s">
        <v>22</v>
      </c>
      <c r="B8" s="1">
        <v>2014</v>
      </c>
      <c r="C8" s="1">
        <v>2015</v>
      </c>
      <c r="D8" s="1">
        <v>2016</v>
      </c>
      <c r="E8" s="1">
        <v>2017</v>
      </c>
      <c r="F8" s="1">
        <v>2018</v>
      </c>
      <c r="G8" s="1">
        <v>2019</v>
      </c>
      <c r="H8" s="1">
        <v>2020</v>
      </c>
      <c r="I8" s="1">
        <v>2021</v>
      </c>
      <c r="J8" s="1">
        <v>2022</v>
      </c>
    </row>
    <row r="9" spans="1:10" x14ac:dyDescent="0.3">
      <c r="A9" s="1" t="s">
        <v>23</v>
      </c>
      <c r="B9">
        <v>52724032</v>
      </c>
      <c r="C9">
        <v>53157455</v>
      </c>
      <c r="D9">
        <v>53629512</v>
      </c>
      <c r="E9">
        <v>53954669</v>
      </c>
      <c r="F9">
        <v>54255693</v>
      </c>
      <c r="G9">
        <v>54555238</v>
      </c>
      <c r="H9">
        <v>54650313</v>
      </c>
      <c r="I9">
        <v>54862435</v>
      </c>
      <c r="J9">
        <v>55403012</v>
      </c>
    </row>
    <row r="10" spans="1:10" x14ac:dyDescent="0.3">
      <c r="A10" s="1" t="s">
        <v>24</v>
      </c>
      <c r="B10">
        <v>1840498</v>
      </c>
      <c r="C10">
        <v>1851621</v>
      </c>
      <c r="D10">
        <v>1862137</v>
      </c>
      <c r="E10">
        <v>1870834</v>
      </c>
      <c r="F10">
        <v>1881641</v>
      </c>
      <c r="G10">
        <v>1893667</v>
      </c>
      <c r="H10">
        <v>1895510</v>
      </c>
      <c r="I10">
        <v>1904578</v>
      </c>
      <c r="J10">
        <v>1904578</v>
      </c>
    </row>
    <row r="11" spans="1:10" x14ac:dyDescent="0.3">
      <c r="A11" s="1" t="s">
        <v>25</v>
      </c>
      <c r="B11">
        <v>5347600</v>
      </c>
      <c r="C11">
        <v>5373000</v>
      </c>
      <c r="D11">
        <v>5404700</v>
      </c>
      <c r="E11">
        <v>5424800</v>
      </c>
      <c r="F11">
        <v>5438100</v>
      </c>
      <c r="G11">
        <v>5463300</v>
      </c>
      <c r="H11">
        <v>5466000</v>
      </c>
      <c r="I11">
        <v>5479900</v>
      </c>
      <c r="J11">
        <v>5479900</v>
      </c>
    </row>
    <row r="12" spans="1:10" x14ac:dyDescent="0.3">
      <c r="A12" s="1" t="s">
        <v>26</v>
      </c>
      <c r="B12">
        <v>3073788</v>
      </c>
      <c r="C12">
        <v>3072739</v>
      </c>
      <c r="D12">
        <v>3077165</v>
      </c>
      <c r="E12">
        <v>3081366</v>
      </c>
      <c r="F12">
        <v>3083840</v>
      </c>
      <c r="G12">
        <v>3087732</v>
      </c>
      <c r="H12">
        <v>3104483</v>
      </c>
      <c r="I12">
        <v>3105633</v>
      </c>
      <c r="J12">
        <v>3131640</v>
      </c>
    </row>
    <row r="13" spans="1:10" x14ac:dyDescent="0.3">
      <c r="A13" s="1" t="s">
        <v>27</v>
      </c>
      <c r="B13">
        <f t="shared" ref="B13:J13" si="1">SUM(B12+B9)</f>
        <v>55797820</v>
      </c>
      <c r="C13">
        <f t="shared" si="1"/>
        <v>56230194</v>
      </c>
      <c r="D13">
        <f t="shared" si="1"/>
        <v>56706677</v>
      </c>
      <c r="E13">
        <f t="shared" si="1"/>
        <v>57036035</v>
      </c>
      <c r="F13">
        <f t="shared" si="1"/>
        <v>57339533</v>
      </c>
      <c r="G13">
        <f t="shared" si="1"/>
        <v>57642970</v>
      </c>
      <c r="H13">
        <f t="shared" si="1"/>
        <v>57754796</v>
      </c>
      <c r="I13">
        <f t="shared" si="1"/>
        <v>57968068</v>
      </c>
      <c r="J13">
        <f t="shared" si="1"/>
        <v>58534652</v>
      </c>
    </row>
    <row r="14" spans="1:10" x14ac:dyDescent="0.3">
      <c r="A14" s="1"/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</row>
    <row r="15" spans="1:10" x14ac:dyDescent="0.3">
      <c r="A15" s="1" t="s">
        <v>28</v>
      </c>
      <c r="C15">
        <f t="shared" ref="C15:J15" si="2">C13-B13</f>
        <v>432374</v>
      </c>
      <c r="D15">
        <f t="shared" si="2"/>
        <v>476483</v>
      </c>
      <c r="E15">
        <f t="shared" si="2"/>
        <v>329358</v>
      </c>
      <c r="F15">
        <f t="shared" si="2"/>
        <v>303498</v>
      </c>
      <c r="G15">
        <f t="shared" si="2"/>
        <v>303437</v>
      </c>
      <c r="H15">
        <f t="shared" si="2"/>
        <v>111826</v>
      </c>
      <c r="I15">
        <f t="shared" si="2"/>
        <v>213272</v>
      </c>
      <c r="J15">
        <f t="shared" si="2"/>
        <v>566584</v>
      </c>
    </row>
    <row r="16" spans="1:10" x14ac:dyDescent="0.3">
      <c r="A16" s="1"/>
    </row>
    <row r="17" spans="1:10" x14ac:dyDescent="0.3">
      <c r="A17" s="1" t="s">
        <v>29</v>
      </c>
      <c r="C17">
        <f>C15-C6</f>
        <v>309585</v>
      </c>
      <c r="D17">
        <f t="shared" ref="D17:J17" si="3">D15-D6</f>
        <v>382112</v>
      </c>
      <c r="E17">
        <f t="shared" si="3"/>
        <v>291641</v>
      </c>
      <c r="F17">
        <f t="shared" si="3"/>
        <v>239825</v>
      </c>
      <c r="G17">
        <f t="shared" si="3"/>
        <v>237643</v>
      </c>
      <c r="H17">
        <f t="shared" si="3"/>
        <v>129681</v>
      </c>
      <c r="I17">
        <f t="shared" si="3"/>
        <v>270939</v>
      </c>
      <c r="J17">
        <f t="shared" si="3"/>
        <v>500149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CBCD-14BF-4BD4-8E36-205EEC4F3FC0}">
  <dimension ref="A1:M26"/>
  <sheetViews>
    <sheetView workbookViewId="0"/>
  </sheetViews>
  <sheetFormatPr defaultRowHeight="14.4" x14ac:dyDescent="0.3"/>
  <cols>
    <col min="1" max="1" width="20.33203125" customWidth="1"/>
    <col min="12" max="12" width="12" customWidth="1"/>
  </cols>
  <sheetData>
    <row r="1" spans="1:13" x14ac:dyDescent="0.3">
      <c r="A1" s="2" t="s">
        <v>30</v>
      </c>
    </row>
    <row r="2" spans="1:13" x14ac:dyDescent="0.3">
      <c r="A2" s="1" t="s">
        <v>12</v>
      </c>
      <c r="B2" s="1"/>
      <c r="C2" s="1"/>
      <c r="D2" s="1"/>
      <c r="E2" s="1"/>
      <c r="F2" s="1"/>
      <c r="G2" s="1"/>
      <c r="H2" s="1"/>
      <c r="I2" s="1"/>
      <c r="J2" s="1"/>
    </row>
    <row r="3" spans="1:13" x14ac:dyDescent="0.3">
      <c r="A3" s="1" t="s">
        <v>31</v>
      </c>
      <c r="B3" s="1">
        <v>2015</v>
      </c>
      <c r="C3" s="1">
        <v>2016</v>
      </c>
      <c r="D3" s="1">
        <v>2017</v>
      </c>
      <c r="E3" s="1">
        <v>2018</v>
      </c>
      <c r="F3" s="1">
        <v>2019</v>
      </c>
      <c r="G3" s="1">
        <v>2020</v>
      </c>
      <c r="H3" s="1">
        <v>2021</v>
      </c>
      <c r="I3" s="1">
        <v>2022</v>
      </c>
      <c r="J3" s="1" t="s">
        <v>11</v>
      </c>
      <c r="M3" s="1" t="s">
        <v>32</v>
      </c>
    </row>
    <row r="4" spans="1:13" x14ac:dyDescent="0.3">
      <c r="A4" s="1" t="s">
        <v>0</v>
      </c>
      <c r="B4">
        <v>83318.864000000001</v>
      </c>
      <c r="C4">
        <v>85587.392000000007</v>
      </c>
      <c r="D4">
        <v>83749.892000000007</v>
      </c>
      <c r="E4">
        <v>77872.055999999997</v>
      </c>
      <c r="F4">
        <v>75987.347999999998</v>
      </c>
      <c r="G4">
        <v>58483.044000000002</v>
      </c>
      <c r="H4">
        <v>59287.8</v>
      </c>
      <c r="I4">
        <v>60899.167999999998</v>
      </c>
      <c r="J4">
        <v>81303.110400000005</v>
      </c>
      <c r="M4" s="7">
        <f>(I4-B4)/B4</f>
        <v>-0.26908307343220622</v>
      </c>
    </row>
    <row r="5" spans="1:13" x14ac:dyDescent="0.3">
      <c r="A5" s="1" t="s">
        <v>33</v>
      </c>
      <c r="B5">
        <f>B7-B6</f>
        <v>163277.98799999998</v>
      </c>
      <c r="C5">
        <f t="shared" ref="C5:J5" si="0">C7-C6</f>
        <v>171011.95600000001</v>
      </c>
      <c r="D5">
        <f t="shared" si="0"/>
        <v>160118.28399999999</v>
      </c>
      <c r="E5">
        <f t="shared" si="0"/>
        <v>140041.34400000001</v>
      </c>
      <c r="F5">
        <f t="shared" si="0"/>
        <v>141437.58800000002</v>
      </c>
      <c r="G5">
        <f t="shared" si="0"/>
        <v>85747.475999999995</v>
      </c>
      <c r="H5">
        <f t="shared" si="0"/>
        <v>87697.4</v>
      </c>
      <c r="I5">
        <f t="shared" si="0"/>
        <v>89601.247999999992</v>
      </c>
      <c r="J5">
        <f t="shared" si="0"/>
        <v>155177.432</v>
      </c>
      <c r="M5" s="7">
        <f t="shared" ref="M5" si="1">(I5-B5)/B5</f>
        <v>-0.45123498214590935</v>
      </c>
    </row>
    <row r="6" spans="1:13" x14ac:dyDescent="0.3">
      <c r="A6" s="1" t="s">
        <v>34</v>
      </c>
      <c r="B6">
        <v>645.83600000000195</v>
      </c>
      <c r="C6">
        <v>5831.12</v>
      </c>
      <c r="D6">
        <v>-4067.52</v>
      </c>
      <c r="E6">
        <v>-17959.704000000002</v>
      </c>
      <c r="F6">
        <v>-8822.2360000000008</v>
      </c>
      <c r="G6">
        <v>-48957.760000000002</v>
      </c>
      <c r="H6">
        <v>-42260.228000000003</v>
      </c>
      <c r="I6">
        <v>-43452.675999999999</v>
      </c>
      <c r="J6">
        <v>-4874.5007999999998</v>
      </c>
      <c r="M6" s="7"/>
    </row>
    <row r="7" spans="1:13" x14ac:dyDescent="0.3">
      <c r="A7" s="1" t="s">
        <v>35</v>
      </c>
      <c r="B7">
        <v>163923.82399999999</v>
      </c>
      <c r="C7">
        <v>176843.076</v>
      </c>
      <c r="D7">
        <v>156050.764</v>
      </c>
      <c r="E7">
        <v>122081.64</v>
      </c>
      <c r="F7">
        <v>132615.35200000001</v>
      </c>
      <c r="G7">
        <v>36789.716</v>
      </c>
      <c r="H7">
        <v>45437.171999999999</v>
      </c>
      <c r="I7">
        <v>46148.572</v>
      </c>
      <c r="J7">
        <v>150302.93119999999</v>
      </c>
      <c r="M7" s="7">
        <f t="shared" ref="M7:M8" si="2">(I7-B7)/B7</f>
        <v>-0.71847550359732948</v>
      </c>
    </row>
    <row r="8" spans="1:13" x14ac:dyDescent="0.3">
      <c r="A8" s="1" t="s">
        <v>36</v>
      </c>
      <c r="B8">
        <v>80604.959999999992</v>
      </c>
      <c r="C8">
        <v>91255.683999999994</v>
      </c>
      <c r="D8">
        <v>72300.871999999988</v>
      </c>
      <c r="E8">
        <v>44209.584000000003</v>
      </c>
      <c r="F8">
        <v>56628.004000000015</v>
      </c>
      <c r="G8">
        <v>-21693.328000000001</v>
      </c>
      <c r="H8">
        <v>-13850.628000000004</v>
      </c>
      <c r="I8">
        <v>-14750.595999999998</v>
      </c>
      <c r="J8">
        <v>68999.820799999987</v>
      </c>
      <c r="M8" s="7">
        <f t="shared" si="2"/>
        <v>-1.1829986144773224</v>
      </c>
    </row>
    <row r="9" spans="1:13" x14ac:dyDescent="0.3">
      <c r="A9" s="1"/>
    </row>
    <row r="10" spans="1:13" x14ac:dyDescent="0.3">
      <c r="A10" s="1"/>
    </row>
    <row r="11" spans="1:13" x14ac:dyDescent="0.3">
      <c r="A11" s="1" t="s">
        <v>37</v>
      </c>
      <c r="B11" s="1"/>
      <c r="C11" s="1"/>
      <c r="D11" s="1"/>
      <c r="E11" s="1"/>
      <c r="F11" s="1"/>
      <c r="G11" s="1"/>
      <c r="H11" s="1"/>
      <c r="I11" s="1"/>
      <c r="J11" s="1"/>
    </row>
    <row r="12" spans="1:13" x14ac:dyDescent="0.3">
      <c r="A12" s="1" t="s">
        <v>31</v>
      </c>
      <c r="B12" s="1">
        <v>2015</v>
      </c>
      <c r="C12" s="1">
        <v>2016</v>
      </c>
      <c r="D12" s="1">
        <v>2017</v>
      </c>
      <c r="E12" s="1">
        <v>2018</v>
      </c>
      <c r="F12" s="1">
        <v>2019</v>
      </c>
      <c r="G12" s="1">
        <v>2020</v>
      </c>
      <c r="H12" s="1">
        <v>2021</v>
      </c>
      <c r="I12" s="1">
        <v>2022</v>
      </c>
      <c r="J12" s="1" t="s">
        <v>11</v>
      </c>
      <c r="L12" t="s">
        <v>38</v>
      </c>
      <c r="M12" t="s">
        <v>39</v>
      </c>
    </row>
    <row r="13" spans="1:13" x14ac:dyDescent="0.3">
      <c r="A13" s="1" t="s">
        <v>0</v>
      </c>
      <c r="B13">
        <v>144382.864</v>
      </c>
      <c r="C13">
        <v>145143.39199999999</v>
      </c>
      <c r="D13">
        <v>143296.89199999999</v>
      </c>
      <c r="E13">
        <v>138981.05600000001</v>
      </c>
      <c r="F13">
        <v>134403.348</v>
      </c>
      <c r="G13">
        <v>129592.04399999999</v>
      </c>
      <c r="H13">
        <v>126023.8</v>
      </c>
      <c r="I13">
        <v>123310.16800000001</v>
      </c>
      <c r="J13">
        <v>141241.5104</v>
      </c>
      <c r="L13">
        <f>I13/B13</f>
        <v>0.85404988226303646</v>
      </c>
      <c r="M13" s="7">
        <f>(I13-B13)/B13</f>
        <v>-0.14595011773696356</v>
      </c>
    </row>
    <row r="14" spans="1:13" x14ac:dyDescent="0.3">
      <c r="A14" s="1" t="s">
        <v>33</v>
      </c>
      <c r="B14">
        <f>B16-B15</f>
        <v>434385.98800000001</v>
      </c>
      <c r="C14">
        <f t="shared" ref="C14" si="3">C16-C15</f>
        <v>435104.95600000001</v>
      </c>
      <c r="D14">
        <f t="shared" ref="D14" si="4">D16-D15</f>
        <v>429046.28399999999</v>
      </c>
      <c r="E14">
        <f t="shared" ref="E14" si="5">E16-E15</f>
        <v>415882.34400000004</v>
      </c>
      <c r="F14">
        <f t="shared" ref="F14" si="6">F16-F15</f>
        <v>403128.58799999999</v>
      </c>
      <c r="G14">
        <f t="shared" ref="G14" si="7">G16-G15</f>
        <v>389430.47600000002</v>
      </c>
      <c r="H14">
        <f t="shared" ref="H14" si="8">H16-H15</f>
        <v>381382.40000000002</v>
      </c>
      <c r="I14">
        <f t="shared" ref="I14" si="9">I16-I15</f>
        <v>377368.24800000002</v>
      </c>
      <c r="J14">
        <f t="shared" ref="J14" si="10">J16-J15</f>
        <v>423509.63199999998</v>
      </c>
      <c r="L14">
        <f t="shared" ref="L14:L15" si="11">I14/B14</f>
        <v>0.86873945851126311</v>
      </c>
      <c r="M14" s="7">
        <f t="shared" ref="M14:M15" si="12">(I14-B14)/B14</f>
        <v>-0.13126054148873695</v>
      </c>
    </row>
    <row r="15" spans="1:13" x14ac:dyDescent="0.3">
      <c r="A15" s="1" t="s">
        <v>34</v>
      </c>
      <c r="B15">
        <v>250458.83600000001</v>
      </c>
      <c r="C15">
        <v>250309.12</v>
      </c>
      <c r="D15">
        <v>247375.48</v>
      </c>
      <c r="E15">
        <v>241273.296</v>
      </c>
      <c r="F15">
        <v>240656.764</v>
      </c>
      <c r="G15">
        <v>233022.24</v>
      </c>
      <c r="H15">
        <v>233030.772</v>
      </c>
      <c r="I15">
        <v>233174.32399999999</v>
      </c>
      <c r="J15">
        <v>246014.6992</v>
      </c>
      <c r="L15">
        <f t="shared" si="11"/>
        <v>0.93098861163756264</v>
      </c>
      <c r="M15" s="7">
        <f t="shared" si="12"/>
        <v>-6.9011388362437392E-2</v>
      </c>
    </row>
    <row r="16" spans="1:13" x14ac:dyDescent="0.3">
      <c r="A16" s="1" t="s">
        <v>35</v>
      </c>
      <c r="B16">
        <v>684844.82400000002</v>
      </c>
      <c r="C16">
        <v>685414.076</v>
      </c>
      <c r="D16">
        <v>676421.76399999997</v>
      </c>
      <c r="E16">
        <v>657155.64</v>
      </c>
      <c r="F16">
        <v>643785.35199999996</v>
      </c>
      <c r="G16">
        <v>622452.71600000001</v>
      </c>
      <c r="H16">
        <v>614413.17200000002</v>
      </c>
      <c r="I16">
        <v>610542.57200000004</v>
      </c>
      <c r="J16">
        <v>669524.33120000002</v>
      </c>
      <c r="L16">
        <f>I16/B16</f>
        <v>0.89150498128025568</v>
      </c>
      <c r="M16" s="7">
        <f t="shared" ref="M16:M17" si="13">(I16-B16)/B16</f>
        <v>-0.10849501871974428</v>
      </c>
    </row>
    <row r="17" spans="1:13" x14ac:dyDescent="0.3">
      <c r="A17" s="1" t="s">
        <v>40</v>
      </c>
      <c r="B17">
        <v>540461.96</v>
      </c>
      <c r="C17">
        <v>540270.68400000001</v>
      </c>
      <c r="D17">
        <v>533124.87199999997</v>
      </c>
      <c r="E17">
        <v>518174.58400000003</v>
      </c>
      <c r="F17">
        <v>509382.00399999996</v>
      </c>
      <c r="G17">
        <v>492860.67200000002</v>
      </c>
      <c r="H17">
        <v>488389.37200000003</v>
      </c>
      <c r="I17">
        <v>487232.40400000004</v>
      </c>
      <c r="J17">
        <v>528282.82079999999</v>
      </c>
      <c r="L17">
        <f>I17/B17</f>
        <v>0.90151100366064629</v>
      </c>
      <c r="M17" s="7">
        <f t="shared" si="13"/>
        <v>-9.8488996339353707E-2</v>
      </c>
    </row>
    <row r="18" spans="1:13" x14ac:dyDescent="0.3">
      <c r="A18" s="1"/>
    </row>
    <row r="19" spans="1:13" x14ac:dyDescent="0.3">
      <c r="A19" s="1"/>
    </row>
    <row r="20" spans="1:13" x14ac:dyDescent="0.3">
      <c r="A20" s="1" t="s">
        <v>41</v>
      </c>
      <c r="B20" s="1"/>
      <c r="C20" s="1"/>
      <c r="D20" s="1"/>
      <c r="E20" s="1"/>
      <c r="F20" s="1"/>
      <c r="G20" s="1"/>
      <c r="H20" s="1"/>
      <c r="I20" s="1"/>
      <c r="J20" s="1"/>
    </row>
    <row r="21" spans="1:13" x14ac:dyDescent="0.3">
      <c r="A21" s="1" t="s">
        <v>31</v>
      </c>
      <c r="B21" s="1">
        <v>2015</v>
      </c>
      <c r="C21" s="1">
        <v>2016</v>
      </c>
      <c r="D21" s="1">
        <v>2017</v>
      </c>
      <c r="E21" s="1">
        <v>2018</v>
      </c>
      <c r="F21" s="1">
        <v>2019</v>
      </c>
      <c r="G21" s="1">
        <v>2020</v>
      </c>
      <c r="H21" s="1">
        <v>2021</v>
      </c>
      <c r="I21" s="1">
        <v>2022</v>
      </c>
      <c r="J21" s="1" t="s">
        <v>11</v>
      </c>
      <c r="L21" t="s">
        <v>38</v>
      </c>
      <c r="M21" t="s">
        <v>42</v>
      </c>
    </row>
    <row r="22" spans="1:13" x14ac:dyDescent="0.3">
      <c r="A22" s="1" t="s">
        <v>0</v>
      </c>
      <c r="B22">
        <v>61064</v>
      </c>
      <c r="C22">
        <v>59556</v>
      </c>
      <c r="D22">
        <v>59547</v>
      </c>
      <c r="E22">
        <v>61109</v>
      </c>
      <c r="F22">
        <v>58416</v>
      </c>
      <c r="G22">
        <v>71109</v>
      </c>
      <c r="H22">
        <v>66736</v>
      </c>
      <c r="I22">
        <v>62411</v>
      </c>
      <c r="J22">
        <v>59938.400000000001</v>
      </c>
      <c r="L22">
        <f>I22/B22</f>
        <v>1.0220588235294117</v>
      </c>
      <c r="M22" s="7">
        <f>(I22-B22)/B22</f>
        <v>2.2058823529411766E-2</v>
      </c>
    </row>
    <row r="23" spans="1:13" x14ac:dyDescent="0.3">
      <c r="A23" s="1" t="s">
        <v>33</v>
      </c>
      <c r="B23">
        <f>B25-B24</f>
        <v>271108</v>
      </c>
      <c r="C23">
        <f t="shared" ref="C23" si="14">C25-C24</f>
        <v>264093</v>
      </c>
      <c r="D23">
        <f t="shared" ref="D23" si="15">D25-D24</f>
        <v>268928</v>
      </c>
      <c r="E23">
        <f t="shared" ref="E23" si="16">E25-E24</f>
        <v>275841</v>
      </c>
      <c r="F23">
        <f t="shared" ref="F23" si="17">F25-F24</f>
        <v>261691</v>
      </c>
      <c r="G23">
        <f t="shared" ref="G23" si="18">G25-G24</f>
        <v>303683</v>
      </c>
      <c r="H23">
        <f t="shared" ref="H23" si="19">H25-H24</f>
        <v>293685</v>
      </c>
      <c r="I23">
        <f t="shared" ref="I23" si="20">I25-I24</f>
        <v>287767</v>
      </c>
      <c r="J23">
        <f t="shared" ref="J23" si="21">J25-J24</f>
        <v>268332.20000000007</v>
      </c>
      <c r="L23">
        <f t="shared" ref="L23:L24" si="22">I23/B23</f>
        <v>1.061447836286646</v>
      </c>
      <c r="M23" s="7">
        <f t="shared" ref="M23:M24" si="23">(I23-B23)/B23</f>
        <v>6.1447836286645914E-2</v>
      </c>
    </row>
    <row r="24" spans="1:13" x14ac:dyDescent="0.3">
      <c r="A24" s="1" t="s">
        <v>34</v>
      </c>
      <c r="B24">
        <v>256071</v>
      </c>
      <c r="C24">
        <v>250608</v>
      </c>
      <c r="D24">
        <v>257726</v>
      </c>
      <c r="E24">
        <v>265935</v>
      </c>
      <c r="F24">
        <v>255683</v>
      </c>
      <c r="G24">
        <v>288482</v>
      </c>
      <c r="H24">
        <v>281666</v>
      </c>
      <c r="I24">
        <v>283590</v>
      </c>
      <c r="J24">
        <v>257204.6</v>
      </c>
      <c r="L24">
        <f t="shared" si="22"/>
        <v>1.1074662886465081</v>
      </c>
      <c r="M24" s="7">
        <f t="shared" si="23"/>
        <v>0.1074662886465082</v>
      </c>
    </row>
    <row r="25" spans="1:13" x14ac:dyDescent="0.3">
      <c r="A25" s="1" t="s">
        <v>35</v>
      </c>
      <c r="B25">
        <v>527179</v>
      </c>
      <c r="C25">
        <v>514701</v>
      </c>
      <c r="D25">
        <v>526654</v>
      </c>
      <c r="E25">
        <v>541776</v>
      </c>
      <c r="F25">
        <v>517374</v>
      </c>
      <c r="G25">
        <v>592165</v>
      </c>
      <c r="H25">
        <v>575351</v>
      </c>
      <c r="I25">
        <v>571357</v>
      </c>
      <c r="J25">
        <v>525536.80000000005</v>
      </c>
      <c r="L25">
        <f>I25/B25</f>
        <v>1.0838007583761873</v>
      </c>
      <c r="M25" s="7">
        <f t="shared" ref="M25:M26" si="24">(I25-B25)/B25</f>
        <v>8.3800758376187209E-2</v>
      </c>
    </row>
    <row r="26" spans="1:13" x14ac:dyDescent="0.3">
      <c r="A26" s="1" t="s">
        <v>40</v>
      </c>
      <c r="B26">
        <v>466115</v>
      </c>
      <c r="C26">
        <v>455145</v>
      </c>
      <c r="D26">
        <v>467107</v>
      </c>
      <c r="E26">
        <v>480667</v>
      </c>
      <c r="F26">
        <v>458958</v>
      </c>
      <c r="G26">
        <v>521056</v>
      </c>
      <c r="H26">
        <v>508615</v>
      </c>
      <c r="I26">
        <v>508946</v>
      </c>
      <c r="J26">
        <v>465598.4</v>
      </c>
      <c r="L26">
        <f>I26/B26</f>
        <v>1.0918893406133678</v>
      </c>
      <c r="M26" s="7">
        <f t="shared" si="24"/>
        <v>9.188934061336794E-2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436561-34c6-48a8-833e-99c650fd3fe3">
      <Terms xmlns="http://schemas.microsoft.com/office/infopath/2007/PartnerControls"/>
    </lcf76f155ced4ddcb4097134ff3c332f>
    <TaxCatchAll xmlns="25475540-9773-43a3-8df6-094be5ca171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8246D3F7C2B47A494A339FDF5CC4A" ma:contentTypeVersion="18" ma:contentTypeDescription="Create a new document." ma:contentTypeScope="" ma:versionID="9d697bf37e74652c14571b7735869096">
  <xsd:schema xmlns:xsd="http://www.w3.org/2001/XMLSchema" xmlns:xs="http://www.w3.org/2001/XMLSchema" xmlns:p="http://schemas.microsoft.com/office/2006/metadata/properties" xmlns:ns2="7a436561-34c6-48a8-833e-99c650fd3fe3" xmlns:ns3="25475540-9773-43a3-8df6-094be5ca1716" targetNamespace="http://schemas.microsoft.com/office/2006/metadata/properties" ma:root="true" ma:fieldsID="fbfcc7a2f3c6551defe93f52d8b5d204" ns2:_="" ns3:_="">
    <xsd:import namespace="7a436561-34c6-48a8-833e-99c650fd3fe3"/>
    <xsd:import namespace="25475540-9773-43a3-8df6-094be5ca1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36561-34c6-48a8-833e-99c650fd3f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e321298-61a5-4500-88b3-c95152561d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75540-9773-43a3-8df6-094be5ca17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7a071af-2787-4fad-b13c-c768b2278048}" ma:internalName="TaxCatchAll" ma:showField="CatchAllData" ma:web="25475540-9773-43a3-8df6-094be5ca1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23202E-E346-4106-AEFC-1EE081E8C743}">
  <ds:schemaRefs>
    <ds:schemaRef ds:uri="http://schemas.microsoft.com/office/2006/metadata/properties"/>
    <ds:schemaRef ds:uri="http://schemas.microsoft.com/office/infopath/2007/PartnerControls"/>
    <ds:schemaRef ds:uri="7a436561-34c6-48a8-833e-99c650fd3fe3"/>
    <ds:schemaRef ds:uri="25475540-9773-43a3-8df6-094be5ca1716"/>
  </ds:schemaRefs>
</ds:datastoreItem>
</file>

<file path=customXml/itemProps2.xml><?xml version="1.0" encoding="utf-8"?>
<ds:datastoreItem xmlns:ds="http://schemas.openxmlformats.org/officeDocument/2006/customXml" ds:itemID="{21E2D548-BAC6-41ED-B1B7-E88F5651F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436561-34c6-48a8-833e-99c650fd3fe3"/>
    <ds:schemaRef ds:uri="25475540-9773-43a3-8df6-094be5ca1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4AF008-90A8-4B00-98B1-FADC393CEF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Calculations</vt:lpstr>
      <vt:lpstr>Internal migration data</vt:lpstr>
      <vt:lpstr>Population data</vt:lpstr>
      <vt:lpstr>Births &amp; deaths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Maurice Lange</dc:creator>
  <cp:keywords/>
  <dc:description/>
  <cp:lastModifiedBy>Maurice Lange</cp:lastModifiedBy>
  <cp:revision/>
  <dcterms:created xsi:type="dcterms:W3CDTF">2024-02-21T14:23:43Z</dcterms:created>
  <dcterms:modified xsi:type="dcterms:W3CDTF">2024-03-15T12:32:46Z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0x01010005F8246D3F7C2B47A494A339FDF5CC4A</vt:lpwstr>
  </property>
  <property fmtid="{D5CDD505-2E9C-101B-9397-08002B2CF9AE}" pid="3" name="MediaServiceImageTags">
    <vt:lpwstr/>
  </property>
</Properties>
</file>