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lhuna\Desktop\Mestría UNAL\Trabajo de Grado\"/>
    </mc:Choice>
  </mc:AlternateContent>
  <xr:revisionPtr revIDLastSave="0" documentId="8_{D25303A4-B4C9-40D4-BE6D-EFA8C55C3E19}" xr6:coauthVersionLast="47" xr6:coauthVersionMax="47" xr10:uidLastSave="{00000000-0000-0000-0000-000000000000}"/>
  <bookViews>
    <workbookView xWindow="-120" yWindow="-120" windowWidth="20730" windowHeight="11760" activeTab="1" xr2:uid="{211C58F3-C755-4739-A79F-AFCBDB307159}"/>
  </bookViews>
  <sheets>
    <sheet name="Estructura (primer semestre (1)" sheetId="1" r:id="rId1"/>
    <sheet name="Estructura (segund semestre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157" i="2" l="1"/>
  <c r="J157" i="2"/>
  <c r="V157" i="2" s="1"/>
  <c r="N156" i="2"/>
  <c r="J156" i="2"/>
  <c r="W156" i="2" s="1"/>
  <c r="N155" i="2"/>
  <c r="T155" i="2" s="1"/>
  <c r="J155" i="2"/>
  <c r="U155" i="2" s="1"/>
  <c r="N154" i="2"/>
  <c r="J154" i="2"/>
  <c r="N153" i="2"/>
  <c r="J153" i="2"/>
  <c r="N152" i="2"/>
  <c r="J152" i="2"/>
  <c r="W152" i="2" s="1"/>
  <c r="N151" i="2"/>
  <c r="J151" i="2"/>
  <c r="W151" i="2" s="1"/>
  <c r="N150" i="2"/>
  <c r="J150" i="2"/>
  <c r="W150" i="2" s="1"/>
  <c r="N149" i="2"/>
  <c r="J149" i="2"/>
  <c r="V149" i="2" s="1"/>
  <c r="N148" i="2"/>
  <c r="J148" i="2"/>
  <c r="W148" i="2" s="1"/>
  <c r="U147" i="2"/>
  <c r="N147" i="2"/>
  <c r="J147" i="2"/>
  <c r="Q147" i="2" s="1"/>
  <c r="N146" i="2"/>
  <c r="J146" i="2"/>
  <c r="T146" i="2" s="1"/>
  <c r="N145" i="2"/>
  <c r="J145" i="2"/>
  <c r="S145" i="2" s="1"/>
  <c r="N144" i="2"/>
  <c r="J144" i="2"/>
  <c r="U144" i="2" s="1"/>
  <c r="N143" i="2"/>
  <c r="J143" i="2"/>
  <c r="V143" i="2" s="1"/>
  <c r="N142" i="2"/>
  <c r="J142" i="2"/>
  <c r="V142" i="2" s="1"/>
  <c r="N141" i="2"/>
  <c r="J141" i="2"/>
  <c r="N140" i="2"/>
  <c r="J140" i="2"/>
  <c r="N139" i="2"/>
  <c r="J139" i="2"/>
  <c r="V139" i="2" s="1"/>
  <c r="Q138" i="2"/>
  <c r="N138" i="2"/>
  <c r="J138" i="2"/>
  <c r="W138" i="2" s="1"/>
  <c r="W137" i="2"/>
  <c r="N137" i="2"/>
  <c r="J137" i="2"/>
  <c r="V137" i="2" s="1"/>
  <c r="N136" i="2"/>
  <c r="J136" i="2"/>
  <c r="W136" i="2" s="1"/>
  <c r="N135" i="2"/>
  <c r="J135" i="2"/>
  <c r="W135" i="2" s="1"/>
  <c r="N134" i="2"/>
  <c r="J134" i="2"/>
  <c r="W134" i="2" s="1"/>
  <c r="N133" i="2"/>
  <c r="J133" i="2"/>
  <c r="V133" i="2" s="1"/>
  <c r="W132" i="2"/>
  <c r="N132" i="2"/>
  <c r="J132" i="2"/>
  <c r="U132" i="2" s="1"/>
  <c r="N131" i="2"/>
  <c r="J131" i="2"/>
  <c r="Q130" i="2"/>
  <c r="N130" i="2"/>
  <c r="J130" i="2"/>
  <c r="V130" i="2" s="1"/>
  <c r="N129" i="2"/>
  <c r="J129" i="2"/>
  <c r="N128" i="2"/>
  <c r="J128" i="2"/>
  <c r="M127" i="2"/>
  <c r="N127" i="2" s="1"/>
  <c r="J127" i="2"/>
  <c r="M126" i="2"/>
  <c r="N126" i="2" s="1"/>
  <c r="J126" i="2"/>
  <c r="M125" i="2"/>
  <c r="N125" i="2" s="1"/>
  <c r="J125" i="2"/>
  <c r="M124" i="2"/>
  <c r="N124" i="2" s="1"/>
  <c r="J124" i="2"/>
  <c r="M123" i="2"/>
  <c r="N123" i="2" s="1"/>
  <c r="J123" i="2"/>
  <c r="M122" i="2"/>
  <c r="N122" i="2" s="1"/>
  <c r="J122" i="2"/>
  <c r="M121" i="2"/>
  <c r="N121" i="2" s="1"/>
  <c r="J121" i="2"/>
  <c r="W120" i="2"/>
  <c r="N120" i="2"/>
  <c r="J120" i="2"/>
  <c r="S120" i="2" s="1"/>
  <c r="N119" i="2"/>
  <c r="J119" i="2"/>
  <c r="W119" i="2" s="1"/>
  <c r="V118" i="2"/>
  <c r="N118" i="2"/>
  <c r="J118" i="2"/>
  <c r="S118" i="2" s="1"/>
  <c r="N117" i="2"/>
  <c r="J117" i="2"/>
  <c r="W117" i="2" s="1"/>
  <c r="S116" i="2"/>
  <c r="N116" i="2"/>
  <c r="J116" i="2"/>
  <c r="Q116" i="2" s="1"/>
  <c r="N115" i="2"/>
  <c r="J115" i="2"/>
  <c r="W115" i="2" s="1"/>
  <c r="N114" i="2"/>
  <c r="J114" i="2"/>
  <c r="V114" i="2" s="1"/>
  <c r="N113" i="2"/>
  <c r="J113" i="2"/>
  <c r="V113" i="2" s="1"/>
  <c r="N112" i="2"/>
  <c r="J112" i="2"/>
  <c r="W112" i="2" s="1"/>
  <c r="N111" i="2"/>
  <c r="J111" i="2"/>
  <c r="T111" i="2" s="1"/>
  <c r="N110" i="2"/>
  <c r="J110" i="2"/>
  <c r="S110" i="2" s="1"/>
  <c r="V109" i="2"/>
  <c r="U109" i="2"/>
  <c r="S109" i="2"/>
  <c r="N109" i="2"/>
  <c r="J109" i="2"/>
  <c r="W109" i="2" s="1"/>
  <c r="N108" i="2"/>
  <c r="J108" i="2"/>
  <c r="V108" i="2" s="1"/>
  <c r="N107" i="2"/>
  <c r="J107" i="2"/>
  <c r="W107" i="2" s="1"/>
  <c r="U106" i="2"/>
  <c r="N106" i="2"/>
  <c r="T106" i="2" s="1"/>
  <c r="J106" i="2"/>
  <c r="W106" i="2" s="1"/>
  <c r="Q105" i="2"/>
  <c r="N105" i="2"/>
  <c r="J105" i="2"/>
  <c r="W104" i="2"/>
  <c r="N104" i="2"/>
  <c r="J104" i="2"/>
  <c r="S104" i="2" s="1"/>
  <c r="N103" i="2"/>
  <c r="J103" i="2"/>
  <c r="Q103" i="2" s="1"/>
  <c r="N102" i="2"/>
  <c r="J102" i="2"/>
  <c r="S102" i="2" s="1"/>
  <c r="N101" i="2"/>
  <c r="J101" i="2"/>
  <c r="N100" i="2"/>
  <c r="J100" i="2"/>
  <c r="W99" i="2"/>
  <c r="N99" i="2"/>
  <c r="J99" i="2"/>
  <c r="U99" i="2" s="1"/>
  <c r="N98" i="2"/>
  <c r="J98" i="2"/>
  <c r="S98" i="2" s="1"/>
  <c r="V97" i="2"/>
  <c r="N97" i="2"/>
  <c r="J97" i="2"/>
  <c r="Q97" i="2" s="1"/>
  <c r="N96" i="2"/>
  <c r="T96" i="2" s="1"/>
  <c r="J96" i="2"/>
  <c r="V96" i="2" s="1"/>
  <c r="S95" i="2"/>
  <c r="N95" i="2"/>
  <c r="J95" i="2"/>
  <c r="W95" i="2" s="1"/>
  <c r="W94" i="2"/>
  <c r="N94" i="2"/>
  <c r="J94" i="2"/>
  <c r="S94" i="2" s="1"/>
  <c r="N93" i="2"/>
  <c r="J93" i="2"/>
  <c r="N92" i="2"/>
  <c r="T92" i="2" s="1"/>
  <c r="J92" i="2"/>
  <c r="V92" i="2" s="1"/>
  <c r="N91" i="2"/>
  <c r="J91" i="2"/>
  <c r="Q91" i="2" s="1"/>
  <c r="N90" i="2"/>
  <c r="J90" i="2"/>
  <c r="S90" i="2" s="1"/>
  <c r="N89" i="2"/>
  <c r="J89" i="2"/>
  <c r="Q89" i="2" s="1"/>
  <c r="N88" i="2"/>
  <c r="J88" i="2"/>
  <c r="Q88" i="2" s="1"/>
  <c r="N87" i="2"/>
  <c r="J87" i="2"/>
  <c r="W87" i="2" s="1"/>
  <c r="N86" i="2"/>
  <c r="J86" i="2"/>
  <c r="N85" i="2"/>
  <c r="J85" i="2"/>
  <c r="Q85" i="2" s="1"/>
  <c r="N84" i="2"/>
  <c r="J84" i="2"/>
  <c r="V84" i="2" s="1"/>
  <c r="N83" i="2"/>
  <c r="J83" i="2"/>
  <c r="N82" i="2"/>
  <c r="J82" i="2"/>
  <c r="W82" i="2" s="1"/>
  <c r="N81" i="2"/>
  <c r="J81" i="2"/>
  <c r="N80" i="2"/>
  <c r="J80" i="2"/>
  <c r="N79" i="2"/>
  <c r="J79" i="2"/>
  <c r="Q79" i="2" s="1"/>
  <c r="N78" i="2"/>
  <c r="J78" i="2"/>
  <c r="S78" i="2" s="1"/>
  <c r="N77" i="2"/>
  <c r="J77" i="2"/>
  <c r="V77" i="2" s="1"/>
  <c r="N76" i="2"/>
  <c r="J76" i="2"/>
  <c r="U76" i="2" s="1"/>
  <c r="M75" i="2"/>
  <c r="N75" i="2" s="1"/>
  <c r="J75" i="2"/>
  <c r="V75" i="2" s="1"/>
  <c r="M74" i="2"/>
  <c r="N74" i="2" s="1"/>
  <c r="J74" i="2"/>
  <c r="V74" i="2" s="1"/>
  <c r="S73" i="2"/>
  <c r="M73" i="2"/>
  <c r="N73" i="2" s="1"/>
  <c r="J73" i="2"/>
  <c r="Q73" i="2" s="1"/>
  <c r="M72" i="2"/>
  <c r="N72" i="2" s="1"/>
  <c r="J72" i="2"/>
  <c r="V72" i="2" s="1"/>
  <c r="N71" i="2"/>
  <c r="J71" i="2"/>
  <c r="W71" i="2" s="1"/>
  <c r="N70" i="2"/>
  <c r="J70" i="2"/>
  <c r="U70" i="2" s="1"/>
  <c r="N69" i="2"/>
  <c r="J69" i="2"/>
  <c r="W69" i="2" s="1"/>
  <c r="N68" i="2"/>
  <c r="J68" i="2"/>
  <c r="S68" i="2" s="1"/>
  <c r="N67" i="2"/>
  <c r="J67" i="2"/>
  <c r="S67" i="2" s="1"/>
  <c r="N66" i="2"/>
  <c r="J66" i="2"/>
  <c r="W66" i="2" s="1"/>
  <c r="V65" i="2"/>
  <c r="S65" i="2"/>
  <c r="N65" i="2"/>
  <c r="J65" i="2"/>
  <c r="Q65" i="2" s="1"/>
  <c r="N64" i="2"/>
  <c r="J64" i="2"/>
  <c r="Q64" i="2" s="1"/>
  <c r="N63" i="2"/>
  <c r="T63" i="2" s="1"/>
  <c r="J63" i="2"/>
  <c r="Q63" i="2" s="1"/>
  <c r="N62" i="2"/>
  <c r="J62" i="2"/>
  <c r="S62" i="2" s="1"/>
  <c r="N61" i="2"/>
  <c r="J61" i="2"/>
  <c r="U61" i="2" s="1"/>
  <c r="N60" i="2"/>
  <c r="J60" i="2"/>
  <c r="N59" i="2"/>
  <c r="J59" i="2"/>
  <c r="U59" i="2" s="1"/>
  <c r="N58" i="2"/>
  <c r="J58" i="2"/>
  <c r="W58" i="2" s="1"/>
  <c r="N57" i="2"/>
  <c r="J57" i="2"/>
  <c r="Q57" i="2" s="1"/>
  <c r="N56" i="2"/>
  <c r="J56" i="2"/>
  <c r="S56" i="2" s="1"/>
  <c r="N55" i="2"/>
  <c r="J55" i="2"/>
  <c r="S55" i="2" s="1"/>
  <c r="N54" i="2"/>
  <c r="J54" i="2"/>
  <c r="N53" i="2"/>
  <c r="J53" i="2"/>
  <c r="V53" i="2" s="1"/>
  <c r="N52" i="2"/>
  <c r="J52" i="2"/>
  <c r="W52" i="2" s="1"/>
  <c r="N51" i="2"/>
  <c r="J51" i="2"/>
  <c r="Q51" i="2" s="1"/>
  <c r="T50" i="2"/>
  <c r="N50" i="2"/>
  <c r="J50" i="2"/>
  <c r="S50" i="2" s="1"/>
  <c r="N49" i="2"/>
  <c r="J49" i="2"/>
  <c r="S49" i="2" s="1"/>
  <c r="N48" i="2"/>
  <c r="J48" i="2"/>
  <c r="W48" i="2" s="1"/>
  <c r="N47" i="2"/>
  <c r="J47" i="2"/>
  <c r="T47" i="2" s="1"/>
  <c r="N46" i="2"/>
  <c r="J46" i="2"/>
  <c r="U46" i="2" s="1"/>
  <c r="N45" i="2"/>
  <c r="J45" i="2"/>
  <c r="U45" i="2" s="1"/>
  <c r="N44" i="2"/>
  <c r="J44" i="2"/>
  <c r="N43" i="2"/>
  <c r="J43" i="2"/>
  <c r="N42" i="2"/>
  <c r="J42" i="2"/>
  <c r="U42" i="2" s="1"/>
  <c r="N41" i="2"/>
  <c r="J41" i="2"/>
  <c r="M40" i="2"/>
  <c r="N40" i="2" s="1"/>
  <c r="J40" i="2"/>
  <c r="S40" i="2" s="1"/>
  <c r="N39" i="2"/>
  <c r="J39" i="2"/>
  <c r="Q39" i="2" s="1"/>
  <c r="M38" i="2"/>
  <c r="N38" i="2" s="1"/>
  <c r="J38" i="2"/>
  <c r="Q38" i="2" s="1"/>
  <c r="N37" i="2"/>
  <c r="J37" i="2"/>
  <c r="V37" i="2" s="1"/>
  <c r="N36" i="2"/>
  <c r="J36" i="2"/>
  <c r="N35" i="2"/>
  <c r="J35" i="2"/>
  <c r="W35" i="2" s="1"/>
  <c r="N34" i="2"/>
  <c r="J34" i="2"/>
  <c r="W34" i="2" s="1"/>
  <c r="N33" i="2"/>
  <c r="J33" i="2"/>
  <c r="Q33" i="2" s="1"/>
  <c r="N32" i="2"/>
  <c r="J32" i="2"/>
  <c r="U32" i="2" s="1"/>
  <c r="N31" i="2"/>
  <c r="J31" i="2"/>
  <c r="U31" i="2" s="1"/>
  <c r="N30" i="2"/>
  <c r="J30" i="2"/>
  <c r="W30" i="2" s="1"/>
  <c r="N29" i="2"/>
  <c r="J29" i="2"/>
  <c r="W29" i="2" s="1"/>
  <c r="N28" i="2"/>
  <c r="J28" i="2"/>
  <c r="W28" i="2" s="1"/>
  <c r="N27" i="2"/>
  <c r="J27" i="2"/>
  <c r="W27" i="2" s="1"/>
  <c r="W26" i="2"/>
  <c r="S26" i="2"/>
  <c r="Q26" i="2"/>
  <c r="N26" i="2"/>
  <c r="J26" i="2"/>
  <c r="N25" i="2"/>
  <c r="J25" i="2"/>
  <c r="N24" i="2"/>
  <c r="J24" i="2"/>
  <c r="S24" i="2" s="1"/>
  <c r="N23" i="2"/>
  <c r="J23" i="2"/>
  <c r="U23" i="2" s="1"/>
  <c r="N22" i="2"/>
  <c r="J22" i="2"/>
  <c r="W22" i="2" s="1"/>
  <c r="N21" i="2"/>
  <c r="J21" i="2"/>
  <c r="W21" i="2" s="1"/>
  <c r="N20" i="2"/>
  <c r="J20" i="2"/>
  <c r="N19" i="2"/>
  <c r="J19" i="2"/>
  <c r="W19" i="2" s="1"/>
  <c r="N18" i="2"/>
  <c r="J18" i="2"/>
  <c r="W18" i="2" s="1"/>
  <c r="N17" i="2"/>
  <c r="J17" i="2"/>
  <c r="W17" i="2" s="1"/>
  <c r="N16" i="2"/>
  <c r="J16" i="2"/>
  <c r="S16" i="2" s="1"/>
  <c r="N15" i="2"/>
  <c r="J15" i="2"/>
  <c r="Q15" i="2" s="1"/>
  <c r="N14" i="2"/>
  <c r="J14" i="2"/>
  <c r="W14" i="2" s="1"/>
  <c r="N13" i="2"/>
  <c r="J13" i="2"/>
  <c r="V13" i="2" s="1"/>
  <c r="N12" i="2"/>
  <c r="J12" i="2"/>
  <c r="W12" i="2" s="1"/>
  <c r="N11" i="2"/>
  <c r="J11" i="2"/>
  <c r="W11" i="2" s="1"/>
  <c r="N10" i="2"/>
  <c r="J10" i="2"/>
  <c r="W10" i="2" s="1"/>
  <c r="N9" i="2"/>
  <c r="J9" i="2"/>
  <c r="W9" i="2" s="1"/>
  <c r="N8" i="2"/>
  <c r="J8" i="2"/>
  <c r="S8" i="2" s="1"/>
  <c r="V7" i="2"/>
  <c r="N7" i="2"/>
  <c r="J7" i="2"/>
  <c r="U7" i="2" s="1"/>
  <c r="J598" i="1"/>
  <c r="R598" i="1" s="1"/>
  <c r="P597" i="1"/>
  <c r="N597" i="1"/>
  <c r="J597" i="1"/>
  <c r="R597" i="1" s="1"/>
  <c r="J596" i="1"/>
  <c r="R596" i="1" s="1"/>
  <c r="P595" i="1"/>
  <c r="N595" i="1"/>
  <c r="J595" i="1"/>
  <c r="R595" i="1" s="1"/>
  <c r="J594" i="1"/>
  <c r="R594" i="1" s="1"/>
  <c r="P593" i="1"/>
  <c r="N593" i="1"/>
  <c r="J593" i="1"/>
  <c r="R593" i="1" s="1"/>
  <c r="J592" i="1"/>
  <c r="R592" i="1" s="1"/>
  <c r="P591" i="1"/>
  <c r="N591" i="1"/>
  <c r="J591" i="1"/>
  <c r="R591" i="1" s="1"/>
  <c r="J590" i="1"/>
  <c r="R590" i="1" s="1"/>
  <c r="P589" i="1"/>
  <c r="N589" i="1"/>
  <c r="J589" i="1"/>
  <c r="R589" i="1" s="1"/>
  <c r="J588" i="1"/>
  <c r="R588" i="1" s="1"/>
  <c r="P587" i="1"/>
  <c r="N587" i="1"/>
  <c r="J587" i="1"/>
  <c r="R587" i="1" s="1"/>
  <c r="J586" i="1"/>
  <c r="R586" i="1" s="1"/>
  <c r="P585" i="1"/>
  <c r="N585" i="1"/>
  <c r="J585" i="1"/>
  <c r="R585" i="1" s="1"/>
  <c r="J584" i="1"/>
  <c r="R584" i="1" s="1"/>
  <c r="P583" i="1"/>
  <c r="N583" i="1"/>
  <c r="J583" i="1"/>
  <c r="R583" i="1" s="1"/>
  <c r="J582" i="1"/>
  <c r="R582" i="1" s="1"/>
  <c r="P581" i="1"/>
  <c r="N581" i="1"/>
  <c r="J581" i="1"/>
  <c r="R581" i="1" s="1"/>
  <c r="J580" i="1"/>
  <c r="R580" i="1" s="1"/>
  <c r="R579" i="1"/>
  <c r="P579" i="1"/>
  <c r="N579" i="1"/>
  <c r="J579" i="1"/>
  <c r="J578" i="1"/>
  <c r="R578" i="1" s="1"/>
  <c r="R577" i="1"/>
  <c r="P577" i="1"/>
  <c r="J577" i="1"/>
  <c r="N577" i="1" s="1"/>
  <c r="J576" i="1"/>
  <c r="R576" i="1" s="1"/>
  <c r="R575" i="1"/>
  <c r="P575" i="1"/>
  <c r="J575" i="1"/>
  <c r="N575" i="1" s="1"/>
  <c r="J574" i="1"/>
  <c r="R574" i="1" s="1"/>
  <c r="R573" i="1"/>
  <c r="P573" i="1"/>
  <c r="J573" i="1"/>
  <c r="N573" i="1" s="1"/>
  <c r="J572" i="1"/>
  <c r="R572" i="1" s="1"/>
  <c r="R571" i="1"/>
  <c r="P571" i="1"/>
  <c r="J571" i="1"/>
  <c r="N571" i="1" s="1"/>
  <c r="J570" i="1"/>
  <c r="R570" i="1" s="1"/>
  <c r="R569" i="1"/>
  <c r="P569" i="1"/>
  <c r="J569" i="1"/>
  <c r="N569" i="1" s="1"/>
  <c r="J568" i="1"/>
  <c r="R568" i="1" s="1"/>
  <c r="R567" i="1"/>
  <c r="P567" i="1"/>
  <c r="J567" i="1"/>
  <c r="N567" i="1" s="1"/>
  <c r="J566" i="1"/>
  <c r="R566" i="1" s="1"/>
  <c r="R565" i="1"/>
  <c r="P565" i="1"/>
  <c r="J565" i="1"/>
  <c r="N565" i="1" s="1"/>
  <c r="J564" i="1"/>
  <c r="R564" i="1" s="1"/>
  <c r="R563" i="1"/>
  <c r="P563" i="1"/>
  <c r="J563" i="1"/>
  <c r="N563" i="1" s="1"/>
  <c r="J562" i="1"/>
  <c r="R562" i="1" s="1"/>
  <c r="R561" i="1"/>
  <c r="P561" i="1"/>
  <c r="J561" i="1"/>
  <c r="N561" i="1" s="1"/>
  <c r="R560" i="1"/>
  <c r="P560" i="1"/>
  <c r="N560" i="1"/>
  <c r="J560" i="1"/>
  <c r="J559" i="1"/>
  <c r="R559" i="1" s="1"/>
  <c r="R558" i="1"/>
  <c r="P558" i="1"/>
  <c r="N558" i="1"/>
  <c r="J558" i="1"/>
  <c r="J557" i="1"/>
  <c r="R557" i="1" s="1"/>
  <c r="R556" i="1"/>
  <c r="P556" i="1"/>
  <c r="N556" i="1"/>
  <c r="J556" i="1"/>
  <c r="J555" i="1"/>
  <c r="R555" i="1" s="1"/>
  <c r="R554" i="1"/>
  <c r="P554" i="1"/>
  <c r="N554" i="1"/>
  <c r="J554" i="1"/>
  <c r="J553" i="1"/>
  <c r="R553" i="1" s="1"/>
  <c r="R552" i="1"/>
  <c r="P552" i="1"/>
  <c r="N552" i="1"/>
  <c r="J552" i="1"/>
  <c r="J551" i="1"/>
  <c r="R551" i="1" s="1"/>
  <c r="R550" i="1"/>
  <c r="P550" i="1"/>
  <c r="N550" i="1"/>
  <c r="J550" i="1"/>
  <c r="J549" i="1"/>
  <c r="R549" i="1" s="1"/>
  <c r="R548" i="1"/>
  <c r="P548" i="1"/>
  <c r="N548" i="1"/>
  <c r="J548" i="1"/>
  <c r="J547" i="1"/>
  <c r="R547" i="1" s="1"/>
  <c r="R546" i="1"/>
  <c r="P546" i="1"/>
  <c r="N546" i="1"/>
  <c r="J546" i="1"/>
  <c r="J545" i="1"/>
  <c r="R545" i="1" s="1"/>
  <c r="R544" i="1"/>
  <c r="P544" i="1"/>
  <c r="N544" i="1"/>
  <c r="J544" i="1"/>
  <c r="J543" i="1"/>
  <c r="R543" i="1" s="1"/>
  <c r="R542" i="1"/>
  <c r="P542" i="1"/>
  <c r="N542" i="1"/>
  <c r="J542" i="1"/>
  <c r="J541" i="1"/>
  <c r="R540" i="1"/>
  <c r="P540" i="1"/>
  <c r="N540" i="1"/>
  <c r="J540" i="1"/>
  <c r="J539" i="1"/>
  <c r="R538" i="1"/>
  <c r="P538" i="1"/>
  <c r="N538" i="1"/>
  <c r="J538" i="1"/>
  <c r="J537" i="1"/>
  <c r="R536" i="1"/>
  <c r="P536" i="1"/>
  <c r="N536" i="1"/>
  <c r="J536" i="1"/>
  <c r="J535" i="1"/>
  <c r="R534" i="1"/>
  <c r="P534" i="1"/>
  <c r="N534" i="1"/>
  <c r="J534" i="1"/>
  <c r="J533" i="1"/>
  <c r="R532" i="1"/>
  <c r="P532" i="1"/>
  <c r="N532" i="1"/>
  <c r="J532" i="1"/>
  <c r="J531" i="1"/>
  <c r="R530" i="1"/>
  <c r="P530" i="1"/>
  <c r="N530" i="1"/>
  <c r="J530" i="1"/>
  <c r="J529" i="1"/>
  <c r="R528" i="1"/>
  <c r="P528" i="1"/>
  <c r="N528" i="1"/>
  <c r="J528" i="1"/>
  <c r="J527" i="1"/>
  <c r="R526" i="1"/>
  <c r="P526" i="1"/>
  <c r="N526" i="1"/>
  <c r="J526" i="1"/>
  <c r="J525" i="1"/>
  <c r="R524" i="1"/>
  <c r="P524" i="1"/>
  <c r="N524" i="1"/>
  <c r="J524" i="1"/>
  <c r="J523" i="1"/>
  <c r="R522" i="1"/>
  <c r="P522" i="1"/>
  <c r="N522" i="1"/>
  <c r="J522" i="1"/>
  <c r="J521" i="1"/>
  <c r="R520" i="1"/>
  <c r="P520" i="1"/>
  <c r="N520" i="1"/>
  <c r="J520" i="1"/>
  <c r="J519" i="1"/>
  <c r="R518" i="1"/>
  <c r="P518" i="1"/>
  <c r="N518" i="1"/>
  <c r="J518" i="1"/>
  <c r="J517" i="1"/>
  <c r="R516" i="1"/>
  <c r="P516" i="1"/>
  <c r="N516" i="1"/>
  <c r="J516" i="1"/>
  <c r="J515" i="1"/>
  <c r="R514" i="1"/>
  <c r="P514" i="1"/>
  <c r="N514" i="1"/>
  <c r="J514" i="1"/>
  <c r="J513" i="1"/>
  <c r="R512" i="1"/>
  <c r="P512" i="1"/>
  <c r="N512" i="1"/>
  <c r="J512" i="1"/>
  <c r="J511" i="1"/>
  <c r="R510" i="1"/>
  <c r="P510" i="1"/>
  <c r="N510" i="1"/>
  <c r="J510" i="1"/>
  <c r="J509" i="1"/>
  <c r="R508" i="1"/>
  <c r="P508" i="1"/>
  <c r="N508" i="1"/>
  <c r="J508" i="1"/>
  <c r="J507" i="1"/>
  <c r="R506" i="1"/>
  <c r="P506" i="1"/>
  <c r="N506" i="1"/>
  <c r="J506" i="1"/>
  <c r="J505" i="1"/>
  <c r="R504" i="1"/>
  <c r="P504" i="1"/>
  <c r="N504" i="1"/>
  <c r="J504" i="1"/>
  <c r="J503" i="1"/>
  <c r="R502" i="1"/>
  <c r="P502" i="1"/>
  <c r="N502" i="1"/>
  <c r="J502" i="1"/>
  <c r="J501" i="1"/>
  <c r="R500" i="1"/>
  <c r="P500" i="1"/>
  <c r="N500" i="1"/>
  <c r="J500" i="1"/>
  <c r="J499" i="1"/>
  <c r="R498" i="1"/>
  <c r="P498" i="1"/>
  <c r="N498" i="1"/>
  <c r="J498" i="1"/>
  <c r="J497" i="1"/>
  <c r="R496" i="1"/>
  <c r="P496" i="1"/>
  <c r="N496" i="1"/>
  <c r="J496" i="1"/>
  <c r="J495" i="1"/>
  <c r="R494" i="1"/>
  <c r="P494" i="1"/>
  <c r="N494" i="1"/>
  <c r="J494" i="1"/>
  <c r="J493" i="1"/>
  <c r="R492" i="1"/>
  <c r="P492" i="1"/>
  <c r="N492" i="1"/>
  <c r="J492" i="1"/>
  <c r="J491" i="1"/>
  <c r="R490" i="1"/>
  <c r="P490" i="1"/>
  <c r="N490" i="1"/>
  <c r="J490" i="1"/>
  <c r="J489" i="1"/>
  <c r="R488" i="1"/>
  <c r="P488" i="1"/>
  <c r="N488" i="1"/>
  <c r="J488" i="1"/>
  <c r="J487" i="1"/>
  <c r="R486" i="1"/>
  <c r="P486" i="1"/>
  <c r="N486" i="1"/>
  <c r="J486" i="1"/>
  <c r="J485" i="1"/>
  <c r="R484" i="1"/>
  <c r="P484" i="1"/>
  <c r="N484" i="1"/>
  <c r="J484" i="1"/>
  <c r="J483" i="1"/>
  <c r="R482" i="1"/>
  <c r="P482" i="1"/>
  <c r="N482" i="1"/>
  <c r="J482" i="1"/>
  <c r="J481" i="1"/>
  <c r="R480" i="1"/>
  <c r="J480" i="1"/>
  <c r="P479" i="1"/>
  <c r="J479" i="1"/>
  <c r="R479" i="1" s="1"/>
  <c r="J478" i="1"/>
  <c r="J477" i="1"/>
  <c r="J476" i="1"/>
  <c r="P475" i="1"/>
  <c r="J475" i="1"/>
  <c r="R475" i="1" s="1"/>
  <c r="J474" i="1"/>
  <c r="P473" i="1"/>
  <c r="J473" i="1"/>
  <c r="J472" i="1"/>
  <c r="P471" i="1"/>
  <c r="J471" i="1"/>
  <c r="R471" i="1" s="1"/>
  <c r="J470" i="1"/>
  <c r="J469" i="1"/>
  <c r="J468" i="1"/>
  <c r="R467" i="1"/>
  <c r="J467" i="1"/>
  <c r="P467" i="1" s="1"/>
  <c r="J466" i="1"/>
  <c r="P465" i="1"/>
  <c r="J465" i="1"/>
  <c r="N465" i="1" s="1"/>
  <c r="J464" i="1"/>
  <c r="R463" i="1"/>
  <c r="P463" i="1"/>
  <c r="N463" i="1"/>
  <c r="J463" i="1"/>
  <c r="J462" i="1"/>
  <c r="R461" i="1"/>
  <c r="P461" i="1"/>
  <c r="J461" i="1"/>
  <c r="N461" i="1" s="1"/>
  <c r="J460" i="1"/>
  <c r="R459" i="1"/>
  <c r="N459" i="1"/>
  <c r="J459" i="1"/>
  <c r="P459" i="1" s="1"/>
  <c r="J458" i="1"/>
  <c r="J457" i="1"/>
  <c r="J456" i="1"/>
  <c r="R455" i="1"/>
  <c r="P455" i="1"/>
  <c r="N455" i="1"/>
  <c r="J455" i="1"/>
  <c r="J454" i="1"/>
  <c r="R453" i="1"/>
  <c r="P453" i="1"/>
  <c r="N453" i="1"/>
  <c r="J453" i="1"/>
  <c r="J452" i="1"/>
  <c r="R452" i="1" s="1"/>
  <c r="R451" i="1"/>
  <c r="P451" i="1"/>
  <c r="N451" i="1"/>
  <c r="J451" i="1"/>
  <c r="P450" i="1"/>
  <c r="J450" i="1"/>
  <c r="R450" i="1" s="1"/>
  <c r="R449" i="1"/>
  <c r="P449" i="1"/>
  <c r="N449" i="1"/>
  <c r="J449" i="1"/>
  <c r="P448" i="1"/>
  <c r="N448" i="1"/>
  <c r="J448" i="1"/>
  <c r="R448" i="1" s="1"/>
  <c r="R447" i="1"/>
  <c r="P447" i="1"/>
  <c r="N447" i="1"/>
  <c r="J447" i="1"/>
  <c r="P446" i="1"/>
  <c r="J446" i="1"/>
  <c r="R446" i="1" s="1"/>
  <c r="R445" i="1"/>
  <c r="P445" i="1"/>
  <c r="N445" i="1"/>
  <c r="J445" i="1"/>
  <c r="N444" i="1"/>
  <c r="J444" i="1"/>
  <c r="R444" i="1" s="1"/>
  <c r="R443" i="1"/>
  <c r="P443" i="1"/>
  <c r="N443" i="1"/>
  <c r="J443" i="1"/>
  <c r="P442" i="1"/>
  <c r="J442" i="1"/>
  <c r="R441" i="1"/>
  <c r="P441" i="1"/>
  <c r="N441" i="1"/>
  <c r="J441" i="1"/>
  <c r="P440" i="1"/>
  <c r="N440" i="1"/>
  <c r="J440" i="1"/>
  <c r="R440" i="1" s="1"/>
  <c r="R439" i="1"/>
  <c r="P439" i="1"/>
  <c r="N439" i="1"/>
  <c r="J439" i="1"/>
  <c r="J438" i="1"/>
  <c r="R437" i="1"/>
  <c r="P437" i="1"/>
  <c r="N437" i="1"/>
  <c r="J437" i="1"/>
  <c r="P436" i="1"/>
  <c r="N436" i="1"/>
  <c r="J436" i="1"/>
  <c r="R436" i="1" s="1"/>
  <c r="R435" i="1"/>
  <c r="J435" i="1"/>
  <c r="R434" i="1"/>
  <c r="J434" i="1"/>
  <c r="P434" i="1" s="1"/>
  <c r="R433" i="1"/>
  <c r="J433" i="1"/>
  <c r="R432" i="1"/>
  <c r="J432" i="1"/>
  <c r="P432" i="1" s="1"/>
  <c r="R431" i="1"/>
  <c r="N431" i="1"/>
  <c r="J431" i="1"/>
  <c r="P431" i="1" s="1"/>
  <c r="R430" i="1"/>
  <c r="J430" i="1"/>
  <c r="P430" i="1" s="1"/>
  <c r="R429" i="1"/>
  <c r="N429" i="1"/>
  <c r="J429" i="1"/>
  <c r="P429" i="1" s="1"/>
  <c r="R428" i="1"/>
  <c r="J428" i="1"/>
  <c r="P428" i="1" s="1"/>
  <c r="R427" i="1"/>
  <c r="N427" i="1"/>
  <c r="J427" i="1"/>
  <c r="P427" i="1" s="1"/>
  <c r="R426" i="1"/>
  <c r="J426" i="1"/>
  <c r="P426" i="1" s="1"/>
  <c r="R425" i="1"/>
  <c r="N425" i="1"/>
  <c r="J425" i="1"/>
  <c r="P425" i="1" s="1"/>
  <c r="R424" i="1"/>
  <c r="J424" i="1"/>
  <c r="P424" i="1" s="1"/>
  <c r="R423" i="1"/>
  <c r="S432" i="1" s="1"/>
  <c r="N423" i="1"/>
  <c r="J423" i="1"/>
  <c r="P423" i="1" s="1"/>
  <c r="P422" i="1"/>
  <c r="N422" i="1"/>
  <c r="J422" i="1"/>
  <c r="R422" i="1" s="1"/>
  <c r="R421" i="1"/>
  <c r="P421" i="1"/>
  <c r="N421" i="1"/>
  <c r="J421" i="1"/>
  <c r="P420" i="1"/>
  <c r="N420" i="1"/>
  <c r="J420" i="1"/>
  <c r="R420" i="1" s="1"/>
  <c r="R419" i="1"/>
  <c r="P419" i="1"/>
  <c r="N419" i="1"/>
  <c r="J419" i="1"/>
  <c r="P418" i="1"/>
  <c r="Q422" i="1" s="1"/>
  <c r="N418" i="1"/>
  <c r="J418" i="1"/>
  <c r="R418" i="1" s="1"/>
  <c r="S422" i="1" s="1"/>
  <c r="R417" i="1"/>
  <c r="J417" i="1"/>
  <c r="P417" i="1" s="1"/>
  <c r="R416" i="1"/>
  <c r="N416" i="1"/>
  <c r="J416" i="1"/>
  <c r="P416" i="1" s="1"/>
  <c r="R415" i="1"/>
  <c r="J415" i="1"/>
  <c r="P415" i="1" s="1"/>
  <c r="R414" i="1"/>
  <c r="N414" i="1"/>
  <c r="J414" i="1"/>
  <c r="P414" i="1" s="1"/>
  <c r="R413" i="1"/>
  <c r="S417" i="1" s="1"/>
  <c r="J413" i="1"/>
  <c r="P413" i="1" s="1"/>
  <c r="R412" i="1"/>
  <c r="N412" i="1"/>
  <c r="J412" i="1"/>
  <c r="P412" i="1" s="1"/>
  <c r="Q417" i="1" s="1"/>
  <c r="P411" i="1"/>
  <c r="N411" i="1"/>
  <c r="J411" i="1"/>
  <c r="R411" i="1" s="1"/>
  <c r="R410" i="1"/>
  <c r="P410" i="1"/>
  <c r="N410" i="1"/>
  <c r="J410" i="1"/>
  <c r="P409" i="1"/>
  <c r="N409" i="1"/>
  <c r="J409" i="1"/>
  <c r="R409" i="1" s="1"/>
  <c r="R408" i="1"/>
  <c r="P408" i="1"/>
  <c r="N408" i="1"/>
  <c r="J408" i="1"/>
  <c r="P407" i="1"/>
  <c r="N407" i="1"/>
  <c r="J407" i="1"/>
  <c r="R407" i="1" s="1"/>
  <c r="R406" i="1"/>
  <c r="P406" i="1"/>
  <c r="N406" i="1"/>
  <c r="J406" i="1"/>
  <c r="P405" i="1"/>
  <c r="N405" i="1"/>
  <c r="J405" i="1"/>
  <c r="R405" i="1" s="1"/>
  <c r="S411" i="1" s="1"/>
  <c r="R404" i="1"/>
  <c r="P404" i="1"/>
  <c r="Q411" i="1" s="1"/>
  <c r="N404" i="1"/>
  <c r="J404" i="1"/>
  <c r="N403" i="1"/>
  <c r="J403" i="1"/>
  <c r="R403" i="1" s="1"/>
  <c r="R402" i="1"/>
  <c r="J402" i="1"/>
  <c r="P402" i="1" s="1"/>
  <c r="R401" i="1"/>
  <c r="N401" i="1"/>
  <c r="J401" i="1"/>
  <c r="P401" i="1" s="1"/>
  <c r="R400" i="1"/>
  <c r="J400" i="1"/>
  <c r="P400" i="1" s="1"/>
  <c r="R399" i="1"/>
  <c r="Q399" i="1"/>
  <c r="P399" i="1"/>
  <c r="N399" i="1"/>
  <c r="J399" i="1"/>
  <c r="P398" i="1"/>
  <c r="N398" i="1"/>
  <c r="J398" i="1"/>
  <c r="R398" i="1" s="1"/>
  <c r="R397" i="1"/>
  <c r="P397" i="1"/>
  <c r="N397" i="1"/>
  <c r="J397" i="1"/>
  <c r="P396" i="1"/>
  <c r="N396" i="1"/>
  <c r="J396" i="1"/>
  <c r="R396" i="1" s="1"/>
  <c r="R395" i="1"/>
  <c r="P395" i="1"/>
  <c r="N395" i="1"/>
  <c r="J395" i="1"/>
  <c r="P394" i="1"/>
  <c r="N394" i="1"/>
  <c r="J394" i="1"/>
  <c r="R394" i="1" s="1"/>
  <c r="R393" i="1"/>
  <c r="P393" i="1"/>
  <c r="N393" i="1"/>
  <c r="J393" i="1"/>
  <c r="P392" i="1"/>
  <c r="N392" i="1"/>
  <c r="J392" i="1"/>
  <c r="R392" i="1" s="1"/>
  <c r="R391" i="1"/>
  <c r="P391" i="1"/>
  <c r="N391" i="1"/>
  <c r="J391" i="1"/>
  <c r="P390" i="1"/>
  <c r="N390" i="1"/>
  <c r="J390" i="1"/>
  <c r="R390" i="1" s="1"/>
  <c r="R389" i="1"/>
  <c r="P389" i="1"/>
  <c r="N389" i="1"/>
  <c r="J389" i="1"/>
  <c r="P388" i="1"/>
  <c r="N388" i="1"/>
  <c r="J388" i="1"/>
  <c r="R388" i="1" s="1"/>
  <c r="R387" i="1"/>
  <c r="P387" i="1"/>
  <c r="N387" i="1"/>
  <c r="J387" i="1"/>
  <c r="P386" i="1"/>
  <c r="N386" i="1"/>
  <c r="J386" i="1"/>
  <c r="R386" i="1" s="1"/>
  <c r="S385" i="1"/>
  <c r="R385" i="1"/>
  <c r="J385" i="1"/>
  <c r="P385" i="1" s="1"/>
  <c r="R384" i="1"/>
  <c r="N384" i="1"/>
  <c r="J384" i="1"/>
  <c r="P384" i="1" s="1"/>
  <c r="R383" i="1"/>
  <c r="J383" i="1"/>
  <c r="P383" i="1" s="1"/>
  <c r="R382" i="1"/>
  <c r="N382" i="1"/>
  <c r="J382" i="1"/>
  <c r="P382" i="1" s="1"/>
  <c r="R381" i="1"/>
  <c r="J381" i="1"/>
  <c r="P381" i="1" s="1"/>
  <c r="R380" i="1"/>
  <c r="N380" i="1"/>
  <c r="J380" i="1"/>
  <c r="P380" i="1" s="1"/>
  <c r="R379" i="1"/>
  <c r="J379" i="1"/>
  <c r="P379" i="1" s="1"/>
  <c r="R378" i="1"/>
  <c r="N378" i="1"/>
  <c r="J378" i="1"/>
  <c r="P378" i="1" s="1"/>
  <c r="R377" i="1"/>
  <c r="J377" i="1"/>
  <c r="P377" i="1" s="1"/>
  <c r="R376" i="1"/>
  <c r="N376" i="1"/>
  <c r="J376" i="1"/>
  <c r="P376" i="1" s="1"/>
  <c r="P375" i="1"/>
  <c r="N375" i="1"/>
  <c r="J375" i="1"/>
  <c r="R375" i="1" s="1"/>
  <c r="R374" i="1"/>
  <c r="P374" i="1"/>
  <c r="N374" i="1"/>
  <c r="J374" i="1"/>
  <c r="P373" i="1"/>
  <c r="N373" i="1"/>
  <c r="J373" i="1"/>
  <c r="R373" i="1" s="1"/>
  <c r="R372" i="1"/>
  <c r="P372" i="1"/>
  <c r="N372" i="1"/>
  <c r="J372" i="1"/>
  <c r="P371" i="1"/>
  <c r="N371" i="1"/>
  <c r="J371" i="1"/>
  <c r="R371" i="1" s="1"/>
  <c r="R370" i="1"/>
  <c r="P370" i="1"/>
  <c r="N370" i="1"/>
  <c r="J370" i="1"/>
  <c r="P369" i="1"/>
  <c r="N369" i="1"/>
  <c r="J369" i="1"/>
  <c r="R369" i="1" s="1"/>
  <c r="R368" i="1"/>
  <c r="P368" i="1"/>
  <c r="N368" i="1"/>
  <c r="J368" i="1"/>
  <c r="P367" i="1"/>
  <c r="N367" i="1"/>
  <c r="J367" i="1"/>
  <c r="R367" i="1" s="1"/>
  <c r="R366" i="1"/>
  <c r="S375" i="1" s="1"/>
  <c r="P366" i="1"/>
  <c r="Q375" i="1" s="1"/>
  <c r="N366" i="1"/>
  <c r="J366" i="1"/>
  <c r="N365" i="1"/>
  <c r="J365" i="1"/>
  <c r="R365" i="1" s="1"/>
  <c r="R364" i="1"/>
  <c r="J364" i="1"/>
  <c r="P364" i="1" s="1"/>
  <c r="R363" i="1"/>
  <c r="N363" i="1"/>
  <c r="J363" i="1"/>
  <c r="P363" i="1" s="1"/>
  <c r="R362" i="1"/>
  <c r="J362" i="1"/>
  <c r="P362" i="1" s="1"/>
  <c r="R361" i="1"/>
  <c r="N361" i="1"/>
  <c r="J361" i="1"/>
  <c r="P361" i="1" s="1"/>
  <c r="R360" i="1"/>
  <c r="J360" i="1"/>
  <c r="P360" i="1" s="1"/>
  <c r="P359" i="1"/>
  <c r="N359" i="1"/>
  <c r="J359" i="1"/>
  <c r="R359" i="1" s="1"/>
  <c r="P358" i="1"/>
  <c r="N358" i="1"/>
  <c r="J358" i="1"/>
  <c r="R358" i="1" s="1"/>
  <c r="R357" i="1"/>
  <c r="P357" i="1"/>
  <c r="N357" i="1"/>
  <c r="J357" i="1"/>
  <c r="P356" i="1"/>
  <c r="N356" i="1"/>
  <c r="J356" i="1"/>
  <c r="R356" i="1" s="1"/>
  <c r="R355" i="1"/>
  <c r="P355" i="1"/>
  <c r="N355" i="1"/>
  <c r="J355" i="1"/>
  <c r="P354" i="1"/>
  <c r="N354" i="1"/>
  <c r="J354" i="1"/>
  <c r="R354" i="1" s="1"/>
  <c r="R353" i="1"/>
  <c r="P353" i="1"/>
  <c r="N353" i="1"/>
  <c r="J353" i="1"/>
  <c r="P352" i="1"/>
  <c r="N352" i="1"/>
  <c r="J352" i="1"/>
  <c r="R352" i="1" s="1"/>
  <c r="R351" i="1"/>
  <c r="P351" i="1"/>
  <c r="N351" i="1"/>
  <c r="J351" i="1"/>
  <c r="P350" i="1"/>
  <c r="N350" i="1"/>
  <c r="J350" i="1"/>
  <c r="R350" i="1" s="1"/>
  <c r="S359" i="1" s="1"/>
  <c r="R349" i="1"/>
  <c r="P349" i="1"/>
  <c r="Q359" i="1" s="1"/>
  <c r="N349" i="1"/>
  <c r="J349" i="1"/>
  <c r="J348" i="1"/>
  <c r="R347" i="1"/>
  <c r="J347" i="1"/>
  <c r="P347" i="1" s="1"/>
  <c r="J346" i="1"/>
  <c r="P346" i="1" s="1"/>
  <c r="R345" i="1"/>
  <c r="J345" i="1"/>
  <c r="P345" i="1" s="1"/>
  <c r="R344" i="1"/>
  <c r="N344" i="1"/>
  <c r="J344" i="1"/>
  <c r="P344" i="1" s="1"/>
  <c r="R343" i="1"/>
  <c r="J343" i="1"/>
  <c r="P343" i="1" s="1"/>
  <c r="R342" i="1"/>
  <c r="N342" i="1"/>
  <c r="J342" i="1"/>
  <c r="P342" i="1" s="1"/>
  <c r="R341" i="1"/>
  <c r="J341" i="1"/>
  <c r="P341" i="1" s="1"/>
  <c r="P340" i="1"/>
  <c r="N340" i="1"/>
  <c r="J340" i="1"/>
  <c r="R340" i="1" s="1"/>
  <c r="P339" i="1"/>
  <c r="N339" i="1"/>
  <c r="J339" i="1"/>
  <c r="R339" i="1" s="1"/>
  <c r="R338" i="1"/>
  <c r="P338" i="1"/>
  <c r="N338" i="1"/>
  <c r="J338" i="1"/>
  <c r="P337" i="1"/>
  <c r="N337" i="1"/>
  <c r="J337" i="1"/>
  <c r="R337" i="1" s="1"/>
  <c r="R336" i="1"/>
  <c r="S340" i="1" s="1"/>
  <c r="P336" i="1"/>
  <c r="Q340" i="1" s="1"/>
  <c r="N336" i="1"/>
  <c r="J336" i="1"/>
  <c r="P335" i="1"/>
  <c r="N335" i="1"/>
  <c r="J335" i="1"/>
  <c r="R335" i="1" s="1"/>
  <c r="R334" i="1"/>
  <c r="J334" i="1"/>
  <c r="P334" i="1" s="1"/>
  <c r="N333" i="1"/>
  <c r="J333" i="1"/>
  <c r="P333" i="1" s="1"/>
  <c r="Q334" i="1" s="1"/>
  <c r="R332" i="1"/>
  <c r="P332" i="1"/>
  <c r="N332" i="1"/>
  <c r="J332" i="1"/>
  <c r="R331" i="1"/>
  <c r="P331" i="1"/>
  <c r="N331" i="1"/>
  <c r="J331" i="1"/>
  <c r="P330" i="1"/>
  <c r="N330" i="1"/>
  <c r="J330" i="1"/>
  <c r="R330" i="1" s="1"/>
  <c r="R329" i="1"/>
  <c r="P329" i="1"/>
  <c r="N329" i="1"/>
  <c r="J329" i="1"/>
  <c r="P328" i="1"/>
  <c r="N328" i="1"/>
  <c r="J328" i="1"/>
  <c r="R328" i="1" s="1"/>
  <c r="R327" i="1"/>
  <c r="P327" i="1"/>
  <c r="N327" i="1"/>
  <c r="J327" i="1"/>
  <c r="P326" i="1"/>
  <c r="N326" i="1"/>
  <c r="J326" i="1"/>
  <c r="R326" i="1" s="1"/>
  <c r="R325" i="1"/>
  <c r="P325" i="1"/>
  <c r="N325" i="1"/>
  <c r="J325" i="1"/>
  <c r="P324" i="1"/>
  <c r="N324" i="1"/>
  <c r="J324" i="1"/>
  <c r="R324" i="1" s="1"/>
  <c r="R323" i="1"/>
  <c r="S332" i="1" s="1"/>
  <c r="P323" i="1"/>
  <c r="Q332" i="1" s="1"/>
  <c r="N323" i="1"/>
  <c r="J323" i="1"/>
  <c r="R322" i="1"/>
  <c r="N322" i="1"/>
  <c r="J322" i="1"/>
  <c r="P322" i="1" s="1"/>
  <c r="R321" i="1"/>
  <c r="J321" i="1"/>
  <c r="R320" i="1"/>
  <c r="J320" i="1"/>
  <c r="P320" i="1" s="1"/>
  <c r="R319" i="1"/>
  <c r="J319" i="1"/>
  <c r="Q318" i="1"/>
  <c r="P318" i="1"/>
  <c r="N318" i="1"/>
  <c r="J318" i="1"/>
  <c r="R318" i="1" s="1"/>
  <c r="R317" i="1"/>
  <c r="P317" i="1"/>
  <c r="N317" i="1"/>
  <c r="J317" i="1"/>
  <c r="R316" i="1"/>
  <c r="S318" i="1" s="1"/>
  <c r="P316" i="1"/>
  <c r="N316" i="1"/>
  <c r="J316" i="1"/>
  <c r="R315" i="1"/>
  <c r="P315" i="1"/>
  <c r="N315" i="1"/>
  <c r="J315" i="1"/>
  <c r="R314" i="1"/>
  <c r="J314" i="1"/>
  <c r="N313" i="1"/>
  <c r="J313" i="1"/>
  <c r="P313" i="1" s="1"/>
  <c r="J312" i="1"/>
  <c r="R311" i="1"/>
  <c r="N311" i="1"/>
  <c r="J311" i="1"/>
  <c r="P311" i="1" s="1"/>
  <c r="R310" i="1"/>
  <c r="P310" i="1"/>
  <c r="N310" i="1"/>
  <c r="J310" i="1"/>
  <c r="R309" i="1"/>
  <c r="P309" i="1"/>
  <c r="N309" i="1"/>
  <c r="J309" i="1"/>
  <c r="R308" i="1"/>
  <c r="P308" i="1"/>
  <c r="N308" i="1"/>
  <c r="J308" i="1"/>
  <c r="R307" i="1"/>
  <c r="P307" i="1"/>
  <c r="N307" i="1"/>
  <c r="J307" i="1"/>
  <c r="R306" i="1"/>
  <c r="P306" i="1"/>
  <c r="N306" i="1"/>
  <c r="J306" i="1"/>
  <c r="R305" i="1"/>
  <c r="P305" i="1"/>
  <c r="N305" i="1"/>
  <c r="J305" i="1"/>
  <c r="R304" i="1"/>
  <c r="P304" i="1"/>
  <c r="N304" i="1"/>
  <c r="J304" i="1"/>
  <c r="R303" i="1"/>
  <c r="P303" i="1"/>
  <c r="N303" i="1"/>
  <c r="J303" i="1"/>
  <c r="R302" i="1"/>
  <c r="P302" i="1"/>
  <c r="N302" i="1"/>
  <c r="J302" i="1"/>
  <c r="R301" i="1"/>
  <c r="P301" i="1"/>
  <c r="N301" i="1"/>
  <c r="J301" i="1"/>
  <c r="R300" i="1"/>
  <c r="P300" i="1"/>
  <c r="N300" i="1"/>
  <c r="J300" i="1"/>
  <c r="R299" i="1"/>
  <c r="P299" i="1"/>
  <c r="N299" i="1"/>
  <c r="J299" i="1"/>
  <c r="R298" i="1"/>
  <c r="P298" i="1"/>
  <c r="N298" i="1"/>
  <c r="J298" i="1"/>
  <c r="R297" i="1"/>
  <c r="P297" i="1"/>
  <c r="N297" i="1"/>
  <c r="J297" i="1"/>
  <c r="R296" i="1"/>
  <c r="P296" i="1"/>
  <c r="N296" i="1"/>
  <c r="J296" i="1"/>
  <c r="R295" i="1"/>
  <c r="P295" i="1"/>
  <c r="N295" i="1"/>
  <c r="J295" i="1"/>
  <c r="R294" i="1"/>
  <c r="P294" i="1"/>
  <c r="N294" i="1"/>
  <c r="J294" i="1"/>
  <c r="R293" i="1"/>
  <c r="S310" i="1" s="1"/>
  <c r="P293" i="1"/>
  <c r="N293" i="1"/>
  <c r="J293" i="1"/>
  <c r="R292" i="1"/>
  <c r="P292" i="1"/>
  <c r="Q310" i="1" s="1"/>
  <c r="N292" i="1"/>
  <c r="J292" i="1"/>
  <c r="R291" i="1"/>
  <c r="J291" i="1"/>
  <c r="R290" i="1"/>
  <c r="N290" i="1"/>
  <c r="J290" i="1"/>
  <c r="P290" i="1" s="1"/>
  <c r="J289" i="1"/>
  <c r="R288" i="1"/>
  <c r="J288" i="1"/>
  <c r="P288" i="1" s="1"/>
  <c r="R287" i="1"/>
  <c r="J287" i="1"/>
  <c r="N286" i="1"/>
  <c r="J286" i="1"/>
  <c r="R285" i="1"/>
  <c r="J285" i="1"/>
  <c r="N284" i="1"/>
  <c r="J284" i="1"/>
  <c r="P284" i="1" s="1"/>
  <c r="J283" i="1"/>
  <c r="R282" i="1"/>
  <c r="N282" i="1"/>
  <c r="J282" i="1"/>
  <c r="P282" i="1" s="1"/>
  <c r="J281" i="1"/>
  <c r="J280" i="1"/>
  <c r="R279" i="1"/>
  <c r="J279" i="1"/>
  <c r="J278" i="1"/>
  <c r="P278" i="1" s="1"/>
  <c r="R277" i="1"/>
  <c r="J277" i="1"/>
  <c r="R276" i="1"/>
  <c r="N276" i="1"/>
  <c r="J276" i="1"/>
  <c r="P276" i="1" s="1"/>
  <c r="J275" i="1"/>
  <c r="R274" i="1"/>
  <c r="N274" i="1"/>
  <c r="J274" i="1"/>
  <c r="P274" i="1" s="1"/>
  <c r="R273" i="1"/>
  <c r="J273" i="1"/>
  <c r="R272" i="1"/>
  <c r="J272" i="1"/>
  <c r="P272" i="1" s="1"/>
  <c r="R271" i="1"/>
  <c r="J271" i="1"/>
  <c r="J270" i="1"/>
  <c r="R269" i="1"/>
  <c r="J269" i="1"/>
  <c r="N268" i="1"/>
  <c r="J268" i="1"/>
  <c r="P268" i="1" s="1"/>
  <c r="N267" i="1"/>
  <c r="J267" i="1"/>
  <c r="R266" i="1"/>
  <c r="J266" i="1"/>
  <c r="P266" i="1" s="1"/>
  <c r="R265" i="1"/>
  <c r="N265" i="1"/>
  <c r="J265" i="1"/>
  <c r="P265" i="1" s="1"/>
  <c r="R264" i="1"/>
  <c r="N264" i="1"/>
  <c r="J264" i="1"/>
  <c r="P264" i="1" s="1"/>
  <c r="R263" i="1"/>
  <c r="P263" i="1"/>
  <c r="N263" i="1"/>
  <c r="J263" i="1"/>
  <c r="R262" i="1"/>
  <c r="P262" i="1"/>
  <c r="N262" i="1"/>
  <c r="J262" i="1"/>
  <c r="R261" i="1"/>
  <c r="P261" i="1"/>
  <c r="N261" i="1"/>
  <c r="J261" i="1"/>
  <c r="R260" i="1"/>
  <c r="P260" i="1"/>
  <c r="N260" i="1"/>
  <c r="J260" i="1"/>
  <c r="R259" i="1"/>
  <c r="P259" i="1"/>
  <c r="N259" i="1"/>
  <c r="J259" i="1"/>
  <c r="R258" i="1"/>
  <c r="P258" i="1"/>
  <c r="N258" i="1"/>
  <c r="J258" i="1"/>
  <c r="R257" i="1"/>
  <c r="P257" i="1"/>
  <c r="N257" i="1"/>
  <c r="J257" i="1"/>
  <c r="R256" i="1"/>
  <c r="P256" i="1"/>
  <c r="N256" i="1"/>
  <c r="J256" i="1"/>
  <c r="R255" i="1"/>
  <c r="P255" i="1"/>
  <c r="N255" i="1"/>
  <c r="J255" i="1"/>
  <c r="R254" i="1"/>
  <c r="P254" i="1"/>
  <c r="J254" i="1"/>
  <c r="N254" i="1" s="1"/>
  <c r="R253" i="1"/>
  <c r="P253" i="1"/>
  <c r="N253" i="1"/>
  <c r="J253" i="1"/>
  <c r="R252" i="1"/>
  <c r="P252" i="1"/>
  <c r="J252" i="1"/>
  <c r="N252" i="1" s="1"/>
  <c r="R251" i="1"/>
  <c r="P251" i="1"/>
  <c r="N251" i="1"/>
  <c r="J251" i="1"/>
  <c r="R250" i="1"/>
  <c r="P250" i="1"/>
  <c r="J250" i="1"/>
  <c r="N250" i="1" s="1"/>
  <c r="R249" i="1"/>
  <c r="P249" i="1"/>
  <c r="N249" i="1"/>
  <c r="J249" i="1"/>
  <c r="R248" i="1"/>
  <c r="P248" i="1"/>
  <c r="J248" i="1"/>
  <c r="N248" i="1" s="1"/>
  <c r="R247" i="1"/>
  <c r="P247" i="1"/>
  <c r="N247" i="1"/>
  <c r="J247" i="1"/>
  <c r="R246" i="1"/>
  <c r="P246" i="1"/>
  <c r="J246" i="1"/>
  <c r="N246" i="1" s="1"/>
  <c r="R245" i="1"/>
  <c r="P245" i="1"/>
  <c r="N245" i="1"/>
  <c r="J245" i="1"/>
  <c r="R244" i="1"/>
  <c r="P244" i="1"/>
  <c r="Q263" i="1" s="1"/>
  <c r="J244" i="1"/>
  <c r="N244" i="1" s="1"/>
  <c r="R243" i="1"/>
  <c r="P243" i="1"/>
  <c r="N243" i="1"/>
  <c r="J243" i="1"/>
  <c r="J242" i="1"/>
  <c r="P241" i="1"/>
  <c r="J241" i="1"/>
  <c r="R241" i="1" s="1"/>
  <c r="J240" i="1"/>
  <c r="J239" i="1"/>
  <c r="R239" i="1" s="1"/>
  <c r="N238" i="1"/>
  <c r="J238" i="1"/>
  <c r="J237" i="1"/>
  <c r="R237" i="1" s="1"/>
  <c r="J236" i="1"/>
  <c r="P235" i="1"/>
  <c r="N235" i="1"/>
  <c r="J235" i="1"/>
  <c r="R235" i="1" s="1"/>
  <c r="J234" i="1"/>
  <c r="R233" i="1"/>
  <c r="P233" i="1"/>
  <c r="J233" i="1"/>
  <c r="N233" i="1" s="1"/>
  <c r="R232" i="1"/>
  <c r="J232" i="1"/>
  <c r="N232" i="1" s="1"/>
  <c r="R231" i="1"/>
  <c r="P231" i="1"/>
  <c r="J231" i="1"/>
  <c r="N231" i="1" s="1"/>
  <c r="J230" i="1"/>
  <c r="N230" i="1" s="1"/>
  <c r="R229" i="1"/>
  <c r="P229" i="1"/>
  <c r="J229" i="1"/>
  <c r="N229" i="1" s="1"/>
  <c r="R228" i="1"/>
  <c r="J228" i="1"/>
  <c r="N228" i="1" s="1"/>
  <c r="R227" i="1"/>
  <c r="P227" i="1"/>
  <c r="J227" i="1"/>
  <c r="N227" i="1" s="1"/>
  <c r="J226" i="1"/>
  <c r="N226" i="1" s="1"/>
  <c r="R225" i="1"/>
  <c r="P225" i="1"/>
  <c r="J225" i="1"/>
  <c r="N225" i="1" s="1"/>
  <c r="R224" i="1"/>
  <c r="J224" i="1"/>
  <c r="N224" i="1" s="1"/>
  <c r="R223" i="1"/>
  <c r="P223" i="1"/>
  <c r="J223" i="1"/>
  <c r="N223" i="1" s="1"/>
  <c r="J222" i="1"/>
  <c r="N222" i="1" s="1"/>
  <c r="R221" i="1"/>
  <c r="P221" i="1"/>
  <c r="J221" i="1"/>
  <c r="N221" i="1" s="1"/>
  <c r="R220" i="1"/>
  <c r="J220" i="1"/>
  <c r="N220" i="1" s="1"/>
  <c r="R219" i="1"/>
  <c r="J219" i="1"/>
  <c r="P219" i="1" s="1"/>
  <c r="P218" i="1"/>
  <c r="N218" i="1"/>
  <c r="J218" i="1"/>
  <c r="R218" i="1" s="1"/>
  <c r="J217" i="1"/>
  <c r="P216" i="1"/>
  <c r="J216" i="1"/>
  <c r="R216" i="1" s="1"/>
  <c r="J215" i="1"/>
  <c r="J214" i="1"/>
  <c r="R214" i="1" s="1"/>
  <c r="N213" i="1"/>
  <c r="J213" i="1"/>
  <c r="J212" i="1"/>
  <c r="R212" i="1" s="1"/>
  <c r="J211" i="1"/>
  <c r="R210" i="1"/>
  <c r="P210" i="1"/>
  <c r="J210" i="1"/>
  <c r="N210" i="1" s="1"/>
  <c r="R209" i="1"/>
  <c r="P209" i="1"/>
  <c r="J209" i="1"/>
  <c r="N209" i="1" s="1"/>
  <c r="R208" i="1"/>
  <c r="P208" i="1"/>
  <c r="J208" i="1"/>
  <c r="N208" i="1" s="1"/>
  <c r="J207" i="1"/>
  <c r="N207" i="1" s="1"/>
  <c r="R206" i="1"/>
  <c r="P206" i="1"/>
  <c r="J206" i="1"/>
  <c r="N206" i="1" s="1"/>
  <c r="R205" i="1"/>
  <c r="P205" i="1"/>
  <c r="J205" i="1"/>
  <c r="N205" i="1" s="1"/>
  <c r="R204" i="1"/>
  <c r="N204" i="1"/>
  <c r="J204" i="1"/>
  <c r="P204" i="1" s="1"/>
  <c r="J203" i="1"/>
  <c r="R203" i="1" s="1"/>
  <c r="J202" i="1"/>
  <c r="N202" i="1" s="1"/>
  <c r="P201" i="1"/>
  <c r="N201" i="1"/>
  <c r="J201" i="1"/>
  <c r="R201" i="1" s="1"/>
  <c r="J200" i="1"/>
  <c r="R199" i="1"/>
  <c r="P199" i="1"/>
  <c r="J199" i="1"/>
  <c r="N199" i="1" s="1"/>
  <c r="R198" i="1"/>
  <c r="J198" i="1"/>
  <c r="N198" i="1" s="1"/>
  <c r="R197" i="1"/>
  <c r="P197" i="1"/>
  <c r="J197" i="1"/>
  <c r="N197" i="1" s="1"/>
  <c r="J196" i="1"/>
  <c r="N196" i="1" s="1"/>
  <c r="R195" i="1"/>
  <c r="P195" i="1"/>
  <c r="J195" i="1"/>
  <c r="N195" i="1" s="1"/>
  <c r="R194" i="1"/>
  <c r="J194" i="1"/>
  <c r="N194" i="1" s="1"/>
  <c r="R193" i="1"/>
  <c r="J193" i="1"/>
  <c r="P193" i="1" s="1"/>
  <c r="P192" i="1"/>
  <c r="N192" i="1"/>
  <c r="J192" i="1"/>
  <c r="R192" i="1" s="1"/>
  <c r="J191" i="1"/>
  <c r="P190" i="1"/>
  <c r="J190" i="1"/>
  <c r="R190" i="1" s="1"/>
  <c r="J189" i="1"/>
  <c r="J188" i="1"/>
  <c r="R188" i="1" s="1"/>
  <c r="N187" i="1"/>
  <c r="J187" i="1"/>
  <c r="J186" i="1"/>
  <c r="R186" i="1" s="1"/>
  <c r="J185" i="1"/>
  <c r="R184" i="1"/>
  <c r="P184" i="1"/>
  <c r="N184" i="1"/>
  <c r="J184" i="1"/>
  <c r="R183" i="1"/>
  <c r="J183" i="1"/>
  <c r="N183" i="1" s="1"/>
  <c r="R182" i="1"/>
  <c r="P182" i="1"/>
  <c r="N182" i="1"/>
  <c r="J182" i="1"/>
  <c r="R181" i="1"/>
  <c r="P181" i="1"/>
  <c r="J181" i="1"/>
  <c r="N181" i="1" s="1"/>
  <c r="R180" i="1"/>
  <c r="P180" i="1"/>
  <c r="N180" i="1"/>
  <c r="J180" i="1"/>
  <c r="J179" i="1"/>
  <c r="N179" i="1" s="1"/>
  <c r="R178" i="1"/>
  <c r="P178" i="1"/>
  <c r="N178" i="1"/>
  <c r="J178" i="1"/>
  <c r="J177" i="1"/>
  <c r="N177" i="1" s="1"/>
  <c r="R176" i="1"/>
  <c r="P176" i="1"/>
  <c r="N176" i="1"/>
  <c r="J176" i="1"/>
  <c r="R175" i="1"/>
  <c r="J175" i="1"/>
  <c r="N175" i="1" s="1"/>
  <c r="R174" i="1"/>
  <c r="P174" i="1"/>
  <c r="N174" i="1"/>
  <c r="J174" i="1"/>
  <c r="J173" i="1"/>
  <c r="R173" i="1" s="1"/>
  <c r="N172" i="1"/>
  <c r="J172" i="1"/>
  <c r="J171" i="1"/>
  <c r="R171" i="1" s="1"/>
  <c r="J170" i="1"/>
  <c r="P169" i="1"/>
  <c r="N169" i="1"/>
  <c r="J169" i="1"/>
  <c r="R169" i="1" s="1"/>
  <c r="J168" i="1"/>
  <c r="P167" i="1"/>
  <c r="J167" i="1"/>
  <c r="R167" i="1" s="1"/>
  <c r="J166" i="1"/>
  <c r="J165" i="1"/>
  <c r="R165" i="1" s="1"/>
  <c r="N164" i="1"/>
  <c r="J164" i="1"/>
  <c r="R163" i="1"/>
  <c r="P163" i="1"/>
  <c r="N163" i="1"/>
  <c r="J163" i="1"/>
  <c r="R162" i="1"/>
  <c r="P162" i="1"/>
  <c r="J162" i="1"/>
  <c r="N162" i="1" s="1"/>
  <c r="R161" i="1"/>
  <c r="P161" i="1"/>
  <c r="N161" i="1"/>
  <c r="J161" i="1"/>
  <c r="J160" i="1"/>
  <c r="N160" i="1" s="1"/>
  <c r="R159" i="1"/>
  <c r="P159" i="1"/>
  <c r="N159" i="1"/>
  <c r="J159" i="1"/>
  <c r="J158" i="1"/>
  <c r="N158" i="1" s="1"/>
  <c r="R157" i="1"/>
  <c r="P157" i="1"/>
  <c r="N157" i="1"/>
  <c r="J157" i="1"/>
  <c r="R156" i="1"/>
  <c r="J156" i="1"/>
  <c r="N156" i="1" s="1"/>
  <c r="R155" i="1"/>
  <c r="P155" i="1"/>
  <c r="N155" i="1"/>
  <c r="J155" i="1"/>
  <c r="R154" i="1"/>
  <c r="P154" i="1"/>
  <c r="J154" i="1"/>
  <c r="N154" i="1" s="1"/>
  <c r="R153" i="1"/>
  <c r="P153" i="1"/>
  <c r="N153" i="1"/>
  <c r="J153" i="1"/>
  <c r="J152" i="1"/>
  <c r="N152" i="1" s="1"/>
  <c r="J151" i="1"/>
  <c r="P151" i="1" s="1"/>
  <c r="J150" i="1"/>
  <c r="R150" i="1" s="1"/>
  <c r="N149" i="1"/>
  <c r="J149" i="1"/>
  <c r="J148" i="1"/>
  <c r="R148" i="1" s="1"/>
  <c r="J147" i="1"/>
  <c r="P146" i="1"/>
  <c r="N146" i="1"/>
  <c r="J146" i="1"/>
  <c r="R146" i="1" s="1"/>
  <c r="J145" i="1"/>
  <c r="P144" i="1"/>
  <c r="J144" i="1"/>
  <c r="R144" i="1" s="1"/>
  <c r="P143" i="1"/>
  <c r="J143" i="1"/>
  <c r="R142" i="1"/>
  <c r="P142" i="1"/>
  <c r="N142" i="1"/>
  <c r="J142" i="1"/>
  <c r="J141" i="1"/>
  <c r="N141" i="1" s="1"/>
  <c r="R140" i="1"/>
  <c r="P140" i="1"/>
  <c r="N140" i="1"/>
  <c r="J140" i="1"/>
  <c r="J139" i="1"/>
  <c r="N139" i="1" s="1"/>
  <c r="R138" i="1"/>
  <c r="P138" i="1"/>
  <c r="N138" i="1"/>
  <c r="J138" i="1"/>
  <c r="R137" i="1"/>
  <c r="J137" i="1"/>
  <c r="N137" i="1" s="1"/>
  <c r="R136" i="1"/>
  <c r="P136" i="1"/>
  <c r="N136" i="1"/>
  <c r="J136" i="1"/>
  <c r="R135" i="1"/>
  <c r="P135" i="1"/>
  <c r="J135" i="1"/>
  <c r="N135" i="1" s="1"/>
  <c r="R134" i="1"/>
  <c r="P134" i="1"/>
  <c r="N134" i="1"/>
  <c r="J134" i="1"/>
  <c r="J133" i="1"/>
  <c r="N133" i="1" s="1"/>
  <c r="R132" i="1"/>
  <c r="P132" i="1"/>
  <c r="N132" i="1"/>
  <c r="J132" i="1"/>
  <c r="J131" i="1"/>
  <c r="N131" i="1" s="1"/>
  <c r="R130" i="1"/>
  <c r="P130" i="1"/>
  <c r="N130" i="1"/>
  <c r="J130" i="1"/>
  <c r="R129" i="1"/>
  <c r="J129" i="1"/>
  <c r="N129" i="1" s="1"/>
  <c r="R128" i="1"/>
  <c r="P128" i="1"/>
  <c r="N128" i="1"/>
  <c r="J128" i="1"/>
  <c r="R127" i="1"/>
  <c r="P127" i="1"/>
  <c r="J127" i="1"/>
  <c r="N127" i="1" s="1"/>
  <c r="R126" i="1"/>
  <c r="P126" i="1"/>
  <c r="N126" i="1"/>
  <c r="J126" i="1"/>
  <c r="J125" i="1"/>
  <c r="N125" i="1" s="1"/>
  <c r="R124" i="1"/>
  <c r="P124" i="1"/>
  <c r="N124" i="1"/>
  <c r="J124" i="1"/>
  <c r="J123" i="1"/>
  <c r="N123" i="1" s="1"/>
  <c r="R122" i="1"/>
  <c r="P122" i="1"/>
  <c r="N122" i="1"/>
  <c r="J122" i="1"/>
  <c r="R121" i="1"/>
  <c r="J121" i="1"/>
  <c r="N121" i="1" s="1"/>
  <c r="R120" i="1"/>
  <c r="P120" i="1"/>
  <c r="N120" i="1"/>
  <c r="J120" i="1"/>
  <c r="R119" i="1"/>
  <c r="P119" i="1"/>
  <c r="J119" i="1"/>
  <c r="N119" i="1" s="1"/>
  <c r="R118" i="1"/>
  <c r="P118" i="1"/>
  <c r="N118" i="1"/>
  <c r="J118" i="1"/>
  <c r="J117" i="1"/>
  <c r="N117" i="1" s="1"/>
  <c r="R116" i="1"/>
  <c r="P116" i="1"/>
  <c r="N116" i="1"/>
  <c r="J116" i="1"/>
  <c r="J115" i="1"/>
  <c r="N115" i="1" s="1"/>
  <c r="J114" i="1"/>
  <c r="P114" i="1" s="1"/>
  <c r="J113" i="1"/>
  <c r="R113" i="1" s="1"/>
  <c r="J112" i="1"/>
  <c r="R112" i="1" s="1"/>
  <c r="R111" i="1"/>
  <c r="J111" i="1"/>
  <c r="N111" i="1" s="1"/>
  <c r="J110" i="1"/>
  <c r="R110" i="1" s="1"/>
  <c r="R109" i="1"/>
  <c r="J109" i="1"/>
  <c r="N109" i="1" s="1"/>
  <c r="J108" i="1"/>
  <c r="R108" i="1" s="1"/>
  <c r="R107" i="1"/>
  <c r="J107" i="1"/>
  <c r="N107" i="1" s="1"/>
  <c r="J106" i="1"/>
  <c r="R106" i="1" s="1"/>
  <c r="R105" i="1"/>
  <c r="J105" i="1"/>
  <c r="N105" i="1" s="1"/>
  <c r="J104" i="1"/>
  <c r="R104" i="1" s="1"/>
  <c r="R103" i="1"/>
  <c r="J103" i="1"/>
  <c r="N103" i="1" s="1"/>
  <c r="P102" i="1"/>
  <c r="N102" i="1"/>
  <c r="J102" i="1"/>
  <c r="R102" i="1" s="1"/>
  <c r="S102" i="1" s="1"/>
  <c r="R101" i="1"/>
  <c r="P101" i="1"/>
  <c r="N101" i="1"/>
  <c r="J101" i="1"/>
  <c r="R100" i="1"/>
  <c r="P100" i="1"/>
  <c r="N100" i="1"/>
  <c r="J100" i="1"/>
  <c r="R99" i="1"/>
  <c r="P99" i="1"/>
  <c r="N99" i="1"/>
  <c r="J99" i="1"/>
  <c r="R98" i="1"/>
  <c r="P98" i="1"/>
  <c r="N98" i="1"/>
  <c r="J98" i="1"/>
  <c r="R97" i="1"/>
  <c r="P97" i="1"/>
  <c r="N97" i="1"/>
  <c r="J97" i="1"/>
  <c r="R96" i="1"/>
  <c r="P96" i="1"/>
  <c r="N96" i="1"/>
  <c r="J96" i="1"/>
  <c r="R95" i="1"/>
  <c r="P95" i="1"/>
  <c r="N95" i="1"/>
  <c r="J95" i="1"/>
  <c r="R94" i="1"/>
  <c r="P94" i="1"/>
  <c r="Q102" i="1" s="1"/>
  <c r="N94" i="1"/>
  <c r="J94" i="1"/>
  <c r="J93" i="1"/>
  <c r="R93" i="1" s="1"/>
  <c r="R92" i="1"/>
  <c r="J92" i="1"/>
  <c r="N92" i="1" s="1"/>
  <c r="J91" i="1"/>
  <c r="R91" i="1" s="1"/>
  <c r="R90" i="1"/>
  <c r="J90" i="1"/>
  <c r="N90" i="1" s="1"/>
  <c r="J89" i="1"/>
  <c r="R89" i="1" s="1"/>
  <c r="R88" i="1"/>
  <c r="J88" i="1"/>
  <c r="N88" i="1" s="1"/>
  <c r="J87" i="1"/>
  <c r="R87" i="1" s="1"/>
  <c r="R86" i="1"/>
  <c r="J86" i="1"/>
  <c r="N86" i="1" s="1"/>
  <c r="J85" i="1"/>
  <c r="R85" i="1" s="1"/>
  <c r="R84" i="1"/>
  <c r="S93" i="1" s="1"/>
  <c r="J84" i="1"/>
  <c r="N84" i="1" s="1"/>
  <c r="P83" i="1"/>
  <c r="N83" i="1"/>
  <c r="J83" i="1"/>
  <c r="R83" i="1" s="1"/>
  <c r="S83" i="1" s="1"/>
  <c r="R82" i="1"/>
  <c r="P82" i="1"/>
  <c r="N82" i="1"/>
  <c r="J82" i="1"/>
  <c r="R81" i="1"/>
  <c r="P81" i="1"/>
  <c r="Q83" i="1" s="1"/>
  <c r="N81" i="1"/>
  <c r="J81" i="1"/>
  <c r="J80" i="1"/>
  <c r="R80" i="1" s="1"/>
  <c r="R79" i="1"/>
  <c r="J79" i="1"/>
  <c r="N79" i="1" s="1"/>
  <c r="J78" i="1"/>
  <c r="R78" i="1" s="1"/>
  <c r="S80" i="1" s="1"/>
  <c r="P77" i="1"/>
  <c r="N77" i="1"/>
  <c r="J77" i="1"/>
  <c r="R77" i="1" s="1"/>
  <c r="S77" i="1" s="1"/>
  <c r="R76" i="1"/>
  <c r="P76" i="1"/>
  <c r="N76" i="1"/>
  <c r="J76" i="1"/>
  <c r="R75" i="1"/>
  <c r="P75" i="1"/>
  <c r="N75" i="1"/>
  <c r="J75" i="1"/>
  <c r="R74" i="1"/>
  <c r="P74" i="1"/>
  <c r="N74" i="1"/>
  <c r="J74" i="1"/>
  <c r="R73" i="1"/>
  <c r="P73" i="1"/>
  <c r="N73" i="1"/>
  <c r="J73" i="1"/>
  <c r="R72" i="1"/>
  <c r="P72" i="1"/>
  <c r="N72" i="1"/>
  <c r="J72" i="1"/>
  <c r="R71" i="1"/>
  <c r="P71" i="1"/>
  <c r="N71" i="1"/>
  <c r="J71" i="1"/>
  <c r="R70" i="1"/>
  <c r="P70" i="1"/>
  <c r="N70" i="1"/>
  <c r="J70" i="1"/>
  <c r="R69" i="1"/>
  <c r="P69" i="1"/>
  <c r="N69" i="1"/>
  <c r="J69" i="1"/>
  <c r="R68" i="1"/>
  <c r="P68" i="1"/>
  <c r="N68" i="1"/>
  <c r="J68" i="1"/>
  <c r="R67" i="1"/>
  <c r="P67" i="1"/>
  <c r="N67" i="1"/>
  <c r="J67" i="1"/>
  <c r="R66" i="1"/>
  <c r="P66" i="1"/>
  <c r="N66" i="1"/>
  <c r="J66" i="1"/>
  <c r="R65" i="1"/>
  <c r="P65" i="1"/>
  <c r="Q77" i="1" s="1"/>
  <c r="N65" i="1"/>
  <c r="J65" i="1"/>
  <c r="R64" i="1"/>
  <c r="J64" i="1"/>
  <c r="N64" i="1" s="1"/>
  <c r="J63" i="1"/>
  <c r="R63" i="1" s="1"/>
  <c r="R62" i="1"/>
  <c r="J62" i="1"/>
  <c r="N62" i="1" s="1"/>
  <c r="J61" i="1"/>
  <c r="R61" i="1" s="1"/>
  <c r="R60" i="1"/>
  <c r="J60" i="1"/>
  <c r="N60" i="1" s="1"/>
  <c r="J59" i="1"/>
  <c r="R59" i="1" s="1"/>
  <c r="R58" i="1"/>
  <c r="J58" i="1"/>
  <c r="N58" i="1" s="1"/>
  <c r="P57" i="1"/>
  <c r="N57" i="1"/>
  <c r="J57" i="1"/>
  <c r="R57" i="1" s="1"/>
  <c r="S57" i="1" s="1"/>
  <c r="R56" i="1"/>
  <c r="P56" i="1"/>
  <c r="N56" i="1"/>
  <c r="J56" i="1"/>
  <c r="R55" i="1"/>
  <c r="P55" i="1"/>
  <c r="N55" i="1"/>
  <c r="J55" i="1"/>
  <c r="R54" i="1"/>
  <c r="P54" i="1"/>
  <c r="N54" i="1"/>
  <c r="J54" i="1"/>
  <c r="R53" i="1"/>
  <c r="P53" i="1"/>
  <c r="N53" i="1"/>
  <c r="J53" i="1"/>
  <c r="R52" i="1"/>
  <c r="P52" i="1"/>
  <c r="N52" i="1"/>
  <c r="J52" i="1"/>
  <c r="R51" i="1"/>
  <c r="P51" i="1"/>
  <c r="N51" i="1"/>
  <c r="J51" i="1"/>
  <c r="R50" i="1"/>
  <c r="P50" i="1"/>
  <c r="N50" i="1"/>
  <c r="J50" i="1"/>
  <c r="R49" i="1"/>
  <c r="P49" i="1"/>
  <c r="N49" i="1"/>
  <c r="J49" i="1"/>
  <c r="R48" i="1"/>
  <c r="P48" i="1"/>
  <c r="N48" i="1"/>
  <c r="J48" i="1"/>
  <c r="R47" i="1"/>
  <c r="P47" i="1"/>
  <c r="N47" i="1"/>
  <c r="J47" i="1"/>
  <c r="R46" i="1"/>
  <c r="P46" i="1"/>
  <c r="N46" i="1"/>
  <c r="J46" i="1"/>
  <c r="R45" i="1"/>
  <c r="P45" i="1"/>
  <c r="N45" i="1"/>
  <c r="J45" i="1"/>
  <c r="R44" i="1"/>
  <c r="P44" i="1"/>
  <c r="N44" i="1"/>
  <c r="J44" i="1"/>
  <c r="R43" i="1"/>
  <c r="P43" i="1"/>
  <c r="N43" i="1"/>
  <c r="J43" i="1"/>
  <c r="R42" i="1"/>
  <c r="P42" i="1"/>
  <c r="N42" i="1"/>
  <c r="J42" i="1"/>
  <c r="R41" i="1"/>
  <c r="P41" i="1"/>
  <c r="N41" i="1"/>
  <c r="J41" i="1"/>
  <c r="R40" i="1"/>
  <c r="P40" i="1"/>
  <c r="N40" i="1"/>
  <c r="J40" i="1"/>
  <c r="R39" i="1"/>
  <c r="P39" i="1"/>
  <c r="N39" i="1"/>
  <c r="J39" i="1"/>
  <c r="R38" i="1"/>
  <c r="P38" i="1"/>
  <c r="N38" i="1"/>
  <c r="J38" i="1"/>
  <c r="R37" i="1"/>
  <c r="P37" i="1"/>
  <c r="N37" i="1"/>
  <c r="J37" i="1"/>
  <c r="R36" i="1"/>
  <c r="P36" i="1"/>
  <c r="N36" i="1"/>
  <c r="J36" i="1"/>
  <c r="R35" i="1"/>
  <c r="P35" i="1"/>
  <c r="N35" i="1"/>
  <c r="J35" i="1"/>
  <c r="R34" i="1"/>
  <c r="P34" i="1"/>
  <c r="N34" i="1"/>
  <c r="J34" i="1"/>
  <c r="R33" i="1"/>
  <c r="P33" i="1"/>
  <c r="N33" i="1"/>
  <c r="J33" i="1"/>
  <c r="R32" i="1"/>
  <c r="P32" i="1"/>
  <c r="N32" i="1"/>
  <c r="J32" i="1"/>
  <c r="R31" i="1"/>
  <c r="P31" i="1"/>
  <c r="Q57" i="1" s="1"/>
  <c r="N31" i="1"/>
  <c r="J31" i="1"/>
  <c r="J30" i="1"/>
  <c r="R30" i="1" s="1"/>
  <c r="R29" i="1"/>
  <c r="J29" i="1"/>
  <c r="N29" i="1" s="1"/>
  <c r="R28" i="1"/>
  <c r="J28" i="1"/>
  <c r="P28" i="1" s="1"/>
  <c r="R27" i="1"/>
  <c r="J27" i="1"/>
  <c r="N27" i="1" s="1"/>
  <c r="R26" i="1"/>
  <c r="J26" i="1"/>
  <c r="P26" i="1" s="1"/>
  <c r="R25" i="1"/>
  <c r="J25" i="1"/>
  <c r="N25" i="1" s="1"/>
  <c r="R24" i="1"/>
  <c r="J24" i="1"/>
  <c r="P24" i="1" s="1"/>
  <c r="R23" i="1"/>
  <c r="J23" i="1"/>
  <c r="N23" i="1" s="1"/>
  <c r="R22" i="1"/>
  <c r="J22" i="1"/>
  <c r="P22" i="1" s="1"/>
  <c r="R21" i="1"/>
  <c r="J21" i="1"/>
  <c r="N21" i="1" s="1"/>
  <c r="R20" i="1"/>
  <c r="J20" i="1"/>
  <c r="P20" i="1" s="1"/>
  <c r="R19" i="1"/>
  <c r="J19" i="1"/>
  <c r="N19" i="1" s="1"/>
  <c r="R18" i="1"/>
  <c r="J18" i="1"/>
  <c r="P18" i="1" s="1"/>
  <c r="R17" i="1"/>
  <c r="J17" i="1"/>
  <c r="N17" i="1" s="1"/>
  <c r="R16" i="1"/>
  <c r="J16" i="1"/>
  <c r="P16" i="1" s="1"/>
  <c r="R15" i="1"/>
  <c r="J15" i="1"/>
  <c r="N15" i="1" s="1"/>
  <c r="R14" i="1"/>
  <c r="J14" i="1"/>
  <c r="P14" i="1" s="1"/>
  <c r="R13" i="1"/>
  <c r="J13" i="1"/>
  <c r="N13" i="1" s="1"/>
  <c r="R12" i="1"/>
  <c r="J12" i="1"/>
  <c r="P12" i="1" s="1"/>
  <c r="R11" i="1"/>
  <c r="J11" i="1"/>
  <c r="N11" i="1" s="1"/>
  <c r="R10" i="1"/>
  <c r="J10" i="1"/>
  <c r="P10" i="1" s="1"/>
  <c r="R9" i="1"/>
  <c r="J9" i="1"/>
  <c r="N9" i="1" s="1"/>
  <c r="R8" i="1"/>
  <c r="J8" i="1"/>
  <c r="P8" i="1" s="1"/>
  <c r="R7" i="1"/>
  <c r="S30" i="1" s="1"/>
  <c r="J7" i="1"/>
  <c r="N7" i="1" s="1"/>
  <c r="V30" i="2" l="1"/>
  <c r="U37" i="2"/>
  <c r="Q92" i="2"/>
  <c r="T135" i="2"/>
  <c r="T151" i="2"/>
  <c r="T56" i="2"/>
  <c r="S135" i="2"/>
  <c r="V145" i="2"/>
  <c r="T38" i="2"/>
  <c r="U135" i="2"/>
  <c r="S155" i="2"/>
  <c r="Q31" i="2"/>
  <c r="W38" i="2"/>
  <c r="V90" i="2"/>
  <c r="U152" i="2"/>
  <c r="T15" i="2"/>
  <c r="V15" i="2"/>
  <c r="T55" i="2"/>
  <c r="S88" i="2"/>
  <c r="V94" i="2"/>
  <c r="T147" i="2"/>
  <c r="U150" i="2"/>
  <c r="T154" i="2"/>
  <c r="T12" i="2"/>
  <c r="T67" i="2"/>
  <c r="S69" i="2"/>
  <c r="U88" i="2"/>
  <c r="W90" i="2"/>
  <c r="Q114" i="2"/>
  <c r="U116" i="2"/>
  <c r="W118" i="2"/>
  <c r="S139" i="2"/>
  <c r="Q151" i="2"/>
  <c r="U12" i="2"/>
  <c r="U15" i="2"/>
  <c r="U22" i="2"/>
  <c r="Q40" i="2"/>
  <c r="T61" i="2"/>
  <c r="Q67" i="2"/>
  <c r="V69" i="2"/>
  <c r="T78" i="2"/>
  <c r="T86" i="2"/>
  <c r="V88" i="2"/>
  <c r="U114" i="2"/>
  <c r="V116" i="2"/>
  <c r="S149" i="2"/>
  <c r="V151" i="2"/>
  <c r="Q28" i="2"/>
  <c r="U40" i="2"/>
  <c r="U67" i="2"/>
  <c r="W149" i="2"/>
  <c r="U28" i="2"/>
  <c r="T35" i="2"/>
  <c r="V67" i="2"/>
  <c r="S11" i="2"/>
  <c r="U24" i="2"/>
  <c r="W39" i="2"/>
  <c r="T53" i="2"/>
  <c r="S63" i="2"/>
  <c r="V71" i="2"/>
  <c r="W73" i="2"/>
  <c r="S84" i="2"/>
  <c r="T88" i="2"/>
  <c r="S92" i="2"/>
  <c r="T116" i="2"/>
  <c r="W133" i="2"/>
  <c r="W145" i="2"/>
  <c r="Q7" i="2"/>
  <c r="U11" i="2"/>
  <c r="T16" i="2"/>
  <c r="T19" i="2"/>
  <c r="T21" i="2"/>
  <c r="Q23" i="2"/>
  <c r="T32" i="2"/>
  <c r="Q35" i="2"/>
  <c r="T49" i="2"/>
  <c r="Q59" i="2"/>
  <c r="V61" i="2"/>
  <c r="W64" i="2"/>
  <c r="Q68" i="2"/>
  <c r="S72" i="2"/>
  <c r="Q77" i="2"/>
  <c r="U78" i="2"/>
  <c r="T84" i="2"/>
  <c r="Q95" i="2"/>
  <c r="T100" i="2"/>
  <c r="T108" i="2"/>
  <c r="V112" i="2"/>
  <c r="U138" i="2"/>
  <c r="T144" i="2"/>
  <c r="V155" i="2"/>
  <c r="S7" i="2"/>
  <c r="V11" i="2"/>
  <c r="Q16" i="2"/>
  <c r="Q19" i="2"/>
  <c r="V21" i="2"/>
  <c r="S23" i="2"/>
  <c r="Q27" i="2"/>
  <c r="S35" i="2"/>
  <c r="Q52" i="2"/>
  <c r="S59" i="2"/>
  <c r="T68" i="2"/>
  <c r="S77" i="2"/>
  <c r="W89" i="2"/>
  <c r="S108" i="2"/>
  <c r="U136" i="2"/>
  <c r="Q144" i="2"/>
  <c r="T7" i="2"/>
  <c r="U16" i="2"/>
  <c r="S19" i="2"/>
  <c r="T23" i="2"/>
  <c r="V35" i="2"/>
  <c r="U52" i="2"/>
  <c r="Q55" i="2"/>
  <c r="S57" i="2"/>
  <c r="U68" i="2"/>
  <c r="U77" i="2"/>
  <c r="T79" i="2"/>
  <c r="U95" i="2"/>
  <c r="T104" i="2"/>
  <c r="S106" i="2"/>
  <c r="W108" i="2"/>
  <c r="Q110" i="2"/>
  <c r="T120" i="2"/>
  <c r="W144" i="2"/>
  <c r="T156" i="2"/>
  <c r="Q10" i="2"/>
  <c r="S15" i="2"/>
  <c r="U19" i="2"/>
  <c r="V23" i="2"/>
  <c r="S38" i="2"/>
  <c r="Q50" i="2"/>
  <c r="U55" i="2"/>
  <c r="S79" i="2"/>
  <c r="W85" i="2"/>
  <c r="V104" i="2"/>
  <c r="V120" i="2"/>
  <c r="Q132" i="2"/>
  <c r="Q142" i="2"/>
  <c r="S147" i="2"/>
  <c r="S151" i="2"/>
  <c r="U156" i="2"/>
  <c r="Q11" i="2"/>
  <c r="Q24" i="2"/>
  <c r="T37" i="2"/>
  <c r="T51" i="2"/>
  <c r="Q56" i="2"/>
  <c r="T77" i="2"/>
  <c r="Q78" i="2"/>
  <c r="T81" i="2"/>
  <c r="Q84" i="2"/>
  <c r="Q99" i="2"/>
  <c r="U102" i="2"/>
  <c r="U107" i="2"/>
  <c r="T152" i="2"/>
  <c r="Q155" i="2"/>
  <c r="W157" i="2"/>
  <c r="V131" i="2"/>
  <c r="T131" i="2"/>
  <c r="Q131" i="2"/>
  <c r="T8" i="2"/>
  <c r="V10" i="2"/>
  <c r="V19" i="2"/>
  <c r="S27" i="2"/>
  <c r="T29" i="2"/>
  <c r="S31" i="2"/>
  <c r="V40" i="2"/>
  <c r="W40" i="2"/>
  <c r="Q45" i="2"/>
  <c r="U49" i="2"/>
  <c r="S51" i="2"/>
  <c r="W53" i="2"/>
  <c r="V55" i="2"/>
  <c r="Q62" i="2"/>
  <c r="T72" i="2"/>
  <c r="T87" i="2"/>
  <c r="U87" i="2"/>
  <c r="T95" i="2"/>
  <c r="V95" i="2"/>
  <c r="S96" i="2"/>
  <c r="V102" i="2"/>
  <c r="U110" i="2"/>
  <c r="T138" i="2"/>
  <c r="V138" i="2"/>
  <c r="S138" i="2"/>
  <c r="V146" i="2"/>
  <c r="U148" i="2"/>
  <c r="Q150" i="2"/>
  <c r="U154" i="2"/>
  <c r="T83" i="2"/>
  <c r="Q83" i="2"/>
  <c r="Q8" i="2"/>
  <c r="V18" i="2"/>
  <c r="T31" i="2"/>
  <c r="S33" i="2"/>
  <c r="T42" i="2"/>
  <c r="S45" i="2"/>
  <c r="V49" i="2"/>
  <c r="V54" i="2"/>
  <c r="W54" i="2"/>
  <c r="T62" i="2"/>
  <c r="U66" i="2"/>
  <c r="U83" i="2"/>
  <c r="W93" i="2"/>
  <c r="U93" i="2"/>
  <c r="T101" i="2"/>
  <c r="W101" i="2"/>
  <c r="V110" i="2"/>
  <c r="W129" i="2"/>
  <c r="V129" i="2"/>
  <c r="S131" i="2"/>
  <c r="W143" i="2"/>
  <c r="U143" i="2"/>
  <c r="Q143" i="2"/>
  <c r="W98" i="2"/>
  <c r="V98" i="2"/>
  <c r="T98" i="2"/>
  <c r="Q98" i="2"/>
  <c r="U8" i="2"/>
  <c r="V27" i="2"/>
  <c r="V31" i="2"/>
  <c r="Q43" i="2"/>
  <c r="S43" i="2"/>
  <c r="U62" i="2"/>
  <c r="U65" i="2"/>
  <c r="W65" i="2"/>
  <c r="V83" i="2"/>
  <c r="T93" i="2"/>
  <c r="U98" i="2"/>
  <c r="U111" i="2"/>
  <c r="W111" i="2"/>
  <c r="W114" i="2"/>
  <c r="S114" i="2"/>
  <c r="T129" i="2"/>
  <c r="U131" i="2"/>
  <c r="T134" i="2"/>
  <c r="U134" i="2"/>
  <c r="T143" i="2"/>
  <c r="V150" i="2"/>
  <c r="U27" i="2"/>
  <c r="T11" i="2"/>
  <c r="T24" i="2"/>
  <c r="S32" i="2"/>
  <c r="Q32" i="2"/>
  <c r="T43" i="2"/>
  <c r="Q46" i="2"/>
  <c r="W46" i="2"/>
  <c r="V48" i="2"/>
  <c r="W59" i="2"/>
  <c r="V59" i="2"/>
  <c r="W84" i="2"/>
  <c r="U84" i="2"/>
  <c r="U85" i="2"/>
  <c r="W92" i="2"/>
  <c r="U92" i="2"/>
  <c r="T94" i="2"/>
  <c r="T97" i="2"/>
  <c r="U97" i="2"/>
  <c r="U101" i="2"/>
  <c r="W103" i="2"/>
  <c r="T130" i="2"/>
  <c r="U130" i="2"/>
  <c r="W141" i="2"/>
  <c r="V141" i="2"/>
  <c r="S143" i="2"/>
  <c r="S157" i="2"/>
  <c r="U139" i="2"/>
  <c r="Q139" i="2"/>
  <c r="T142" i="2"/>
  <c r="U142" i="2"/>
  <c r="W13" i="2"/>
  <c r="T17" i="2"/>
  <c r="T27" i="2"/>
  <c r="S39" i="2"/>
  <c r="W45" i="2"/>
  <c r="V45" i="2"/>
  <c r="W47" i="2"/>
  <c r="V47" i="2"/>
  <c r="Q49" i="2"/>
  <c r="T57" i="2"/>
  <c r="T71" i="2"/>
  <c r="V82" i="2"/>
  <c r="U96" i="2"/>
  <c r="Q96" i="2"/>
  <c r="W96" i="2"/>
  <c r="Q102" i="2"/>
  <c r="T139" i="2"/>
  <c r="T150" i="2"/>
  <c r="S150" i="2"/>
  <c r="T40" i="2"/>
  <c r="T45" i="2"/>
  <c r="U56" i="2"/>
  <c r="T59" i="2"/>
  <c r="T65" i="2"/>
  <c r="T73" i="2"/>
  <c r="T82" i="2"/>
  <c r="V106" i="2"/>
  <c r="V135" i="2"/>
  <c r="V147" i="2"/>
  <c r="Q152" i="2"/>
  <c r="Q156" i="2"/>
  <c r="T102" i="2"/>
  <c r="T109" i="2"/>
  <c r="T110" i="2"/>
  <c r="T114" i="2"/>
  <c r="T136" i="2"/>
  <c r="T148" i="2"/>
  <c r="T33" i="2"/>
  <c r="U35" i="2"/>
  <c r="U50" i="2"/>
  <c r="T90" i="2"/>
  <c r="Q106" i="2"/>
  <c r="Q109" i="2"/>
  <c r="T118" i="2"/>
  <c r="T133" i="2"/>
  <c r="Q135" i="2"/>
  <c r="T149" i="2"/>
  <c r="U151" i="2"/>
  <c r="T13" i="2"/>
  <c r="V14" i="2"/>
  <c r="S18" i="2"/>
  <c r="U21" i="2"/>
  <c r="S21" i="2"/>
  <c r="Q21" i="2"/>
  <c r="S22" i="2"/>
  <c r="V26" i="2"/>
  <c r="U26" i="2"/>
  <c r="T26" i="2"/>
  <c r="Q34" i="2"/>
  <c r="U53" i="2"/>
  <c r="S53" i="2"/>
  <c r="Q53" i="2"/>
  <c r="U54" i="2"/>
  <c r="S58" i="2"/>
  <c r="Q81" i="2"/>
  <c r="Q119" i="2"/>
  <c r="W121" i="2"/>
  <c r="S121" i="2"/>
  <c r="Q121" i="2"/>
  <c r="V121" i="2"/>
  <c r="U121" i="2"/>
  <c r="T121" i="2"/>
  <c r="U10" i="2"/>
  <c r="T10" i="2"/>
  <c r="Q12" i="2"/>
  <c r="S17" i="2"/>
  <c r="U29" i="2"/>
  <c r="S29" i="2"/>
  <c r="Q29" i="2"/>
  <c r="U30" i="2"/>
  <c r="S34" i="2"/>
  <c r="T48" i="2"/>
  <c r="S48" i="2"/>
  <c r="Q48" i="2"/>
  <c r="V52" i="2"/>
  <c r="T52" i="2"/>
  <c r="Q74" i="2"/>
  <c r="W74" i="2"/>
  <c r="U74" i="2"/>
  <c r="T74" i="2"/>
  <c r="T75" i="2"/>
  <c r="U86" i="2"/>
  <c r="Q86" i="2"/>
  <c r="V86" i="2"/>
  <c r="S86" i="2"/>
  <c r="T91" i="2"/>
  <c r="S91" i="2"/>
  <c r="W91" i="2"/>
  <c r="V91" i="2"/>
  <c r="U91" i="2"/>
  <c r="U100" i="2"/>
  <c r="Q100" i="2"/>
  <c r="V100" i="2"/>
  <c r="S100" i="2"/>
  <c r="T105" i="2"/>
  <c r="S105" i="2"/>
  <c r="W105" i="2"/>
  <c r="V105" i="2"/>
  <c r="U105" i="2"/>
  <c r="T113" i="2"/>
  <c r="Q113" i="2"/>
  <c r="W113" i="2"/>
  <c r="U113" i="2"/>
  <c r="S113" i="2"/>
  <c r="U124" i="2"/>
  <c r="Q124" i="2"/>
  <c r="S124" i="2"/>
  <c r="W124" i="2"/>
  <c r="V124" i="2"/>
  <c r="T124" i="2"/>
  <c r="V20" i="2"/>
  <c r="S20" i="2"/>
  <c r="Q25" i="2"/>
  <c r="V25" i="2"/>
  <c r="U25" i="2"/>
  <c r="V36" i="2"/>
  <c r="T36" i="2"/>
  <c r="S36" i="2"/>
  <c r="U41" i="2"/>
  <c r="S41" i="2"/>
  <c r="Q41" i="2"/>
  <c r="V44" i="2"/>
  <c r="U44" i="2"/>
  <c r="T44" i="2"/>
  <c r="V60" i="2"/>
  <c r="T60" i="2"/>
  <c r="S60" i="2"/>
  <c r="W80" i="2"/>
  <c r="S80" i="2"/>
  <c r="V80" i="2"/>
  <c r="U80" i="2"/>
  <c r="T80" i="2"/>
  <c r="W127" i="2"/>
  <c r="S127" i="2"/>
  <c r="Q127" i="2"/>
  <c r="V127" i="2"/>
  <c r="U127" i="2"/>
  <c r="T127" i="2"/>
  <c r="U153" i="2"/>
  <c r="Q153" i="2"/>
  <c r="T153" i="2"/>
  <c r="S153" i="2"/>
  <c r="W153" i="2"/>
  <c r="V153" i="2"/>
  <c r="T14" i="2"/>
  <c r="Q14" i="2"/>
  <c r="V22" i="2"/>
  <c r="V70" i="2"/>
  <c r="T70" i="2"/>
  <c r="S70" i="2"/>
  <c r="V76" i="2"/>
  <c r="T76" i="2"/>
  <c r="S76" i="2"/>
  <c r="Q76" i="2"/>
  <c r="T115" i="2"/>
  <c r="S115" i="2"/>
  <c r="Q115" i="2"/>
  <c r="V115" i="2"/>
  <c r="Q122" i="2"/>
  <c r="U122" i="2"/>
  <c r="S122" i="2"/>
  <c r="W122" i="2"/>
  <c r="V122" i="2"/>
  <c r="T122" i="2"/>
  <c r="S140" i="2"/>
  <c r="V140" i="2"/>
  <c r="T140" i="2"/>
  <c r="Q140" i="2"/>
  <c r="W140" i="2"/>
  <c r="U140" i="2"/>
  <c r="Q9" i="2"/>
  <c r="V9" i="2"/>
  <c r="U9" i="2"/>
  <c r="S10" i="2"/>
  <c r="Q20" i="2"/>
  <c r="S25" i="2"/>
  <c r="V28" i="2"/>
  <c r="T28" i="2"/>
  <c r="S28" i="2"/>
  <c r="V29" i="2"/>
  <c r="Q36" i="2"/>
  <c r="V39" i="2"/>
  <c r="U39" i="2"/>
  <c r="T39" i="2"/>
  <c r="T41" i="2"/>
  <c r="Q44" i="2"/>
  <c r="U47" i="2"/>
  <c r="S47" i="2"/>
  <c r="Q47" i="2"/>
  <c r="U48" i="2"/>
  <c r="S52" i="2"/>
  <c r="Q60" i="2"/>
  <c r="V66" i="2"/>
  <c r="T66" i="2"/>
  <c r="S66" i="2"/>
  <c r="Q66" i="2"/>
  <c r="U72" i="2"/>
  <c r="Q72" i="2"/>
  <c r="W72" i="2"/>
  <c r="S74" i="2"/>
  <c r="Q80" i="2"/>
  <c r="W86" i="2"/>
  <c r="W100" i="2"/>
  <c r="W125" i="2"/>
  <c r="S125" i="2"/>
  <c r="Q125" i="2"/>
  <c r="V125" i="2"/>
  <c r="U125" i="2"/>
  <c r="T125" i="2"/>
  <c r="S9" i="2"/>
  <c r="U13" i="2"/>
  <c r="S13" i="2"/>
  <c r="Q13" i="2"/>
  <c r="S14" i="2"/>
  <c r="U18" i="2"/>
  <c r="T18" i="2"/>
  <c r="T20" i="2"/>
  <c r="U36" i="2"/>
  <c r="V41" i="2"/>
  <c r="S44" i="2"/>
  <c r="T54" i="2"/>
  <c r="S54" i="2"/>
  <c r="Q54" i="2"/>
  <c r="V58" i="2"/>
  <c r="U58" i="2"/>
  <c r="T58" i="2"/>
  <c r="U60" i="2"/>
  <c r="Q70" i="2"/>
  <c r="U115" i="2"/>
  <c r="S117" i="2"/>
  <c r="V117" i="2"/>
  <c r="Q117" i="2"/>
  <c r="U117" i="2"/>
  <c r="T117" i="2"/>
  <c r="V128" i="2"/>
  <c r="S128" i="2"/>
  <c r="T128" i="2"/>
  <c r="Q128" i="2"/>
  <c r="W128" i="2"/>
  <c r="U128" i="2"/>
  <c r="U20" i="2"/>
  <c r="T22" i="2"/>
  <c r="Q22" i="2"/>
  <c r="T25" i="2"/>
  <c r="T30" i="2"/>
  <c r="S30" i="2"/>
  <c r="Q30" i="2"/>
  <c r="V34" i="2"/>
  <c r="U34" i="2"/>
  <c r="T34" i="2"/>
  <c r="W36" i="2"/>
  <c r="W41" i="2"/>
  <c r="W60" i="2"/>
  <c r="W75" i="2"/>
  <c r="U75" i="2"/>
  <c r="S75" i="2"/>
  <c r="Q75" i="2"/>
  <c r="S81" i="2"/>
  <c r="V81" i="2"/>
  <c r="W81" i="2"/>
  <c r="U81" i="2"/>
  <c r="V119" i="2"/>
  <c r="S119" i="2"/>
  <c r="U119" i="2"/>
  <c r="T119" i="2"/>
  <c r="W123" i="2"/>
  <c r="S123" i="2"/>
  <c r="Q123" i="2"/>
  <c r="V123" i="2"/>
  <c r="U123" i="2"/>
  <c r="T123" i="2"/>
  <c r="T9" i="2"/>
  <c r="V12" i="2"/>
  <c r="S12" i="2"/>
  <c r="U14" i="2"/>
  <c r="Q17" i="2"/>
  <c r="V17" i="2"/>
  <c r="U17" i="2"/>
  <c r="Q18" i="2"/>
  <c r="W20" i="2"/>
  <c r="W25" i="2"/>
  <c r="S37" i="2"/>
  <c r="W37" i="2"/>
  <c r="Q37" i="2"/>
  <c r="S42" i="2"/>
  <c r="W42" i="2"/>
  <c r="Q42" i="2"/>
  <c r="V42" i="2"/>
  <c r="W44" i="2"/>
  <c r="V46" i="2"/>
  <c r="T46" i="2"/>
  <c r="S46" i="2"/>
  <c r="Q58" i="2"/>
  <c r="S64" i="2"/>
  <c r="V64" i="2"/>
  <c r="U64" i="2"/>
  <c r="T64" i="2"/>
  <c r="W70" i="2"/>
  <c r="W76" i="2"/>
  <c r="S89" i="2"/>
  <c r="V89" i="2"/>
  <c r="U89" i="2"/>
  <c r="T89" i="2"/>
  <c r="S103" i="2"/>
  <c r="V103" i="2"/>
  <c r="U103" i="2"/>
  <c r="T103" i="2"/>
  <c r="Q126" i="2"/>
  <c r="U126" i="2"/>
  <c r="S126" i="2"/>
  <c r="W126" i="2"/>
  <c r="V126" i="2"/>
  <c r="T126" i="2"/>
  <c r="W7" i="2"/>
  <c r="V8" i="2"/>
  <c r="W15" i="2"/>
  <c r="V16" i="2"/>
  <c r="W23" i="2"/>
  <c r="V24" i="2"/>
  <c r="W31" i="2"/>
  <c r="V32" i="2"/>
  <c r="U33" i="2"/>
  <c r="U38" i="2"/>
  <c r="U43" i="2"/>
  <c r="W49" i="2"/>
  <c r="V50" i="2"/>
  <c r="U51" i="2"/>
  <c r="W55" i="2"/>
  <c r="V56" i="2"/>
  <c r="U57" i="2"/>
  <c r="Q61" i="2"/>
  <c r="W61" i="2"/>
  <c r="V62" i="2"/>
  <c r="U63" i="2"/>
  <c r="W67" i="2"/>
  <c r="V68" i="2"/>
  <c r="Q71" i="2"/>
  <c r="U73" i="2"/>
  <c r="W77" i="2"/>
  <c r="V78" i="2"/>
  <c r="U79" i="2"/>
  <c r="W83" i="2"/>
  <c r="V85" i="2"/>
  <c r="S85" i="2"/>
  <c r="Q87" i="2"/>
  <c r="W97" i="2"/>
  <c r="V99" i="2"/>
  <c r="S99" i="2"/>
  <c r="Q101" i="2"/>
  <c r="S112" i="2"/>
  <c r="W130" i="2"/>
  <c r="S132" i="2"/>
  <c r="V132" i="2"/>
  <c r="Q134" i="2"/>
  <c r="Q136" i="2"/>
  <c r="W142" i="2"/>
  <c r="U145" i="2"/>
  <c r="Q145" i="2"/>
  <c r="Q148" i="2"/>
  <c r="V154" i="2"/>
  <c r="Q157" i="2"/>
  <c r="U157" i="2"/>
  <c r="W8" i="2"/>
  <c r="W16" i="2"/>
  <c r="W24" i="2"/>
  <c r="W32" i="2"/>
  <c r="V33" i="2"/>
  <c r="V38" i="2"/>
  <c r="V43" i="2"/>
  <c r="W50" i="2"/>
  <c r="V51" i="2"/>
  <c r="W56" i="2"/>
  <c r="V57" i="2"/>
  <c r="S61" i="2"/>
  <c r="W62" i="2"/>
  <c r="V63" i="2"/>
  <c r="W68" i="2"/>
  <c r="T69" i="2"/>
  <c r="S71" i="2"/>
  <c r="V73" i="2"/>
  <c r="W78" i="2"/>
  <c r="V79" i="2"/>
  <c r="S87" i="2"/>
  <c r="U94" i="2"/>
  <c r="Q94" i="2"/>
  <c r="S101" i="2"/>
  <c r="U108" i="2"/>
  <c r="Q108" i="2"/>
  <c r="Q111" i="2"/>
  <c r="S133" i="2"/>
  <c r="S134" i="2"/>
  <c r="T137" i="2"/>
  <c r="V144" i="2"/>
  <c r="S144" i="2"/>
  <c r="Q146" i="2"/>
  <c r="W154" i="2"/>
  <c r="S156" i="2"/>
  <c r="V156" i="2"/>
  <c r="W33" i="2"/>
  <c r="W43" i="2"/>
  <c r="W51" i="2"/>
  <c r="W57" i="2"/>
  <c r="W63" i="2"/>
  <c r="U69" i="2"/>
  <c r="W79" i="2"/>
  <c r="Q82" i="2"/>
  <c r="U82" i="2"/>
  <c r="V93" i="2"/>
  <c r="S93" i="2"/>
  <c r="V107" i="2"/>
  <c r="S107" i="2"/>
  <c r="T112" i="2"/>
  <c r="U129" i="2"/>
  <c r="Q129" i="2"/>
  <c r="Q141" i="2"/>
  <c r="U141" i="2"/>
  <c r="S146" i="2"/>
  <c r="Q69" i="2"/>
  <c r="U71" i="2"/>
  <c r="S82" i="2"/>
  <c r="S83" i="2"/>
  <c r="T85" i="2"/>
  <c r="V87" i="2"/>
  <c r="Q90" i="2"/>
  <c r="U90" i="2"/>
  <c r="Q93" i="2"/>
  <c r="S97" i="2"/>
  <c r="T99" i="2"/>
  <c r="V101" i="2"/>
  <c r="Q104" i="2"/>
  <c r="U104" i="2"/>
  <c r="Q107" i="2"/>
  <c r="Q118" i="2"/>
  <c r="U118" i="2"/>
  <c r="U120" i="2"/>
  <c r="Q120" i="2"/>
  <c r="S129" i="2"/>
  <c r="S130" i="2"/>
  <c r="T132" i="2"/>
  <c r="V134" i="2"/>
  <c r="S141" i="2"/>
  <c r="S142" i="2"/>
  <c r="T145" i="2"/>
  <c r="U146" i="2"/>
  <c r="V152" i="2"/>
  <c r="S152" i="2"/>
  <c r="Q154" i="2"/>
  <c r="T157" i="2"/>
  <c r="U137" i="2"/>
  <c r="Q137" i="2"/>
  <c r="Q149" i="2"/>
  <c r="U149" i="2"/>
  <c r="S154" i="2"/>
  <c r="T107" i="2"/>
  <c r="Q112" i="2"/>
  <c r="U112" i="2"/>
  <c r="V136" i="2"/>
  <c r="S136" i="2"/>
  <c r="T141" i="2"/>
  <c r="W146" i="2"/>
  <c r="S148" i="2"/>
  <c r="V148" i="2"/>
  <c r="S111" i="2"/>
  <c r="V111" i="2"/>
  <c r="Q133" i="2"/>
  <c r="U133" i="2"/>
  <c r="S137" i="2"/>
  <c r="W88" i="2"/>
  <c r="W102" i="2"/>
  <c r="W110" i="2"/>
  <c r="W116" i="2"/>
  <c r="W131" i="2"/>
  <c r="W139" i="2"/>
  <c r="W147" i="2"/>
  <c r="W155" i="2"/>
  <c r="Q210" i="1"/>
  <c r="S64" i="1"/>
  <c r="P7" i="1"/>
  <c r="P9" i="1"/>
  <c r="P11" i="1"/>
  <c r="P13" i="1"/>
  <c r="P15" i="1"/>
  <c r="P17" i="1"/>
  <c r="P19" i="1"/>
  <c r="P21" i="1"/>
  <c r="P23" i="1"/>
  <c r="P25" i="1"/>
  <c r="P27" i="1"/>
  <c r="P29" i="1"/>
  <c r="P58" i="1"/>
  <c r="P60" i="1"/>
  <c r="P62" i="1"/>
  <c r="P64" i="1"/>
  <c r="P79" i="1"/>
  <c r="P84" i="1"/>
  <c r="P86" i="1"/>
  <c r="P88" i="1"/>
  <c r="P90" i="1"/>
  <c r="P92" i="1"/>
  <c r="P103" i="1"/>
  <c r="P105" i="1"/>
  <c r="P107" i="1"/>
  <c r="P109" i="1"/>
  <c r="P111" i="1"/>
  <c r="P113" i="1"/>
  <c r="R115" i="1"/>
  <c r="P129" i="1"/>
  <c r="R131" i="1"/>
  <c r="R143" i="1"/>
  <c r="N143" i="1"/>
  <c r="R149" i="1"/>
  <c r="P149" i="1"/>
  <c r="P156" i="1"/>
  <c r="R158" i="1"/>
  <c r="P165" i="1"/>
  <c r="R172" i="1"/>
  <c r="P172" i="1"/>
  <c r="P183" i="1"/>
  <c r="P188" i="1"/>
  <c r="P194" i="1"/>
  <c r="Q199" i="1" s="1"/>
  <c r="R207" i="1"/>
  <c r="R213" i="1"/>
  <c r="P213" i="1"/>
  <c r="N216" i="1"/>
  <c r="N219" i="1"/>
  <c r="P224" i="1"/>
  <c r="P232" i="1"/>
  <c r="R238" i="1"/>
  <c r="P238" i="1"/>
  <c r="N241" i="1"/>
  <c r="P273" i="1"/>
  <c r="N273" i="1"/>
  <c r="P286" i="1"/>
  <c r="R286" i="1"/>
  <c r="R348" i="1"/>
  <c r="P348" i="1"/>
  <c r="Q348" i="1" s="1"/>
  <c r="N348" i="1"/>
  <c r="Q385" i="1"/>
  <c r="S399" i="1"/>
  <c r="R166" i="1"/>
  <c r="P166" i="1"/>
  <c r="R189" i="1"/>
  <c r="P189" i="1"/>
  <c r="S199" i="1"/>
  <c r="N114" i="1"/>
  <c r="P125" i="1"/>
  <c r="P141" i="1"/>
  <c r="P152" i="1"/>
  <c r="N166" i="1"/>
  <c r="P179" i="1"/>
  <c r="N186" i="1"/>
  <c r="N189" i="1"/>
  <c r="R200" i="1"/>
  <c r="P200" i="1"/>
  <c r="N203" i="1"/>
  <c r="S210" i="1"/>
  <c r="R217" i="1"/>
  <c r="P217" i="1"/>
  <c r="P222" i="1"/>
  <c r="P230" i="1"/>
  <c r="R242" i="1"/>
  <c r="P242" i="1"/>
  <c r="P270" i="1"/>
  <c r="R270" i="1"/>
  <c r="N8" i="1"/>
  <c r="N10" i="1"/>
  <c r="N12" i="1"/>
  <c r="N14" i="1"/>
  <c r="N16" i="1"/>
  <c r="N18" i="1"/>
  <c r="N20" i="1"/>
  <c r="N22" i="1"/>
  <c r="N24" i="1"/>
  <c r="N26" i="1"/>
  <c r="N28" i="1"/>
  <c r="N30" i="1"/>
  <c r="N59" i="1"/>
  <c r="N61" i="1"/>
  <c r="N63" i="1"/>
  <c r="N78" i="1"/>
  <c r="N80" i="1"/>
  <c r="N85" i="1"/>
  <c r="N87" i="1"/>
  <c r="N89" i="1"/>
  <c r="N91" i="1"/>
  <c r="N93" i="1"/>
  <c r="N104" i="1"/>
  <c r="N106" i="1"/>
  <c r="N108" i="1"/>
  <c r="N110" i="1"/>
  <c r="N112" i="1"/>
  <c r="P123" i="1"/>
  <c r="R125" i="1"/>
  <c r="P139" i="1"/>
  <c r="R141" i="1"/>
  <c r="R147" i="1"/>
  <c r="P147" i="1"/>
  <c r="N150" i="1"/>
  <c r="R152" i="1"/>
  <c r="R170" i="1"/>
  <c r="P170" i="1"/>
  <c r="N173" i="1"/>
  <c r="P177" i="1"/>
  <c r="R179" i="1"/>
  <c r="S185" i="1" s="1"/>
  <c r="P186" i="1"/>
  <c r="N200" i="1"/>
  <c r="P203" i="1"/>
  <c r="R211" i="1"/>
  <c r="S219" i="1" s="1"/>
  <c r="P211" i="1"/>
  <c r="N214" i="1"/>
  <c r="N217" i="1"/>
  <c r="R222" i="1"/>
  <c r="S234" i="1" s="1"/>
  <c r="R230" i="1"/>
  <c r="R236" i="1"/>
  <c r="S243" i="1" s="1"/>
  <c r="P236" i="1"/>
  <c r="Q243" i="1" s="1"/>
  <c r="N239" i="1"/>
  <c r="N242" i="1"/>
  <c r="S263" i="1"/>
  <c r="N270" i="1"/>
  <c r="P283" i="1"/>
  <c r="N283" i="1"/>
  <c r="R283" i="1"/>
  <c r="P30" i="1"/>
  <c r="P59" i="1"/>
  <c r="P61" i="1"/>
  <c r="P63" i="1"/>
  <c r="P78" i="1"/>
  <c r="P80" i="1"/>
  <c r="P85" i="1"/>
  <c r="P87" i="1"/>
  <c r="P89" i="1"/>
  <c r="P91" i="1"/>
  <c r="P93" i="1"/>
  <c r="P104" i="1"/>
  <c r="P106" i="1"/>
  <c r="P108" i="1"/>
  <c r="P110" i="1"/>
  <c r="P112" i="1"/>
  <c r="R114" i="1"/>
  <c r="S114" i="1" s="1"/>
  <c r="P121" i="1"/>
  <c r="R123" i="1"/>
  <c r="P137" i="1"/>
  <c r="R139" i="1"/>
  <c r="N144" i="1"/>
  <c r="N147" i="1"/>
  <c r="P150" i="1"/>
  <c r="R164" i="1"/>
  <c r="P164" i="1"/>
  <c r="N167" i="1"/>
  <c r="N170" i="1"/>
  <c r="P173" i="1"/>
  <c r="P175" i="1"/>
  <c r="Q185" i="1" s="1"/>
  <c r="R177" i="1"/>
  <c r="R187" i="1"/>
  <c r="P187" i="1"/>
  <c r="N190" i="1"/>
  <c r="N193" i="1"/>
  <c r="P198" i="1"/>
  <c r="N211" i="1"/>
  <c r="P214" i="1"/>
  <c r="P220" i="1"/>
  <c r="P228" i="1"/>
  <c r="N236" i="1"/>
  <c r="P239" i="1"/>
  <c r="P267" i="1"/>
  <c r="Q291" i="1" s="1"/>
  <c r="R267" i="1"/>
  <c r="S291" i="1" s="1"/>
  <c r="Q403" i="1"/>
  <c r="R215" i="1"/>
  <c r="P215" i="1"/>
  <c r="R234" i="1"/>
  <c r="N234" i="1"/>
  <c r="R240" i="1"/>
  <c r="P240" i="1"/>
  <c r="P312" i="1"/>
  <c r="N312" i="1"/>
  <c r="R312" i="1"/>
  <c r="S314" i="1" s="1"/>
  <c r="P117" i="1"/>
  <c r="P133" i="1"/>
  <c r="R145" i="1"/>
  <c r="S151" i="1" s="1"/>
  <c r="P145" i="1"/>
  <c r="Q151" i="1" s="1"/>
  <c r="N148" i="1"/>
  <c r="N151" i="1"/>
  <c r="P160" i="1"/>
  <c r="R168" i="1"/>
  <c r="P168" i="1"/>
  <c r="N171" i="1"/>
  <c r="R185" i="1"/>
  <c r="N185" i="1"/>
  <c r="R191" i="1"/>
  <c r="S193" i="1" s="1"/>
  <c r="P191" i="1"/>
  <c r="P196" i="1"/>
  <c r="N212" i="1"/>
  <c r="N215" i="1"/>
  <c r="P226" i="1"/>
  <c r="P234" i="1"/>
  <c r="N237" i="1"/>
  <c r="N240" i="1"/>
  <c r="P280" i="1"/>
  <c r="R280" i="1"/>
  <c r="N280" i="1"/>
  <c r="P289" i="1"/>
  <c r="N289" i="1"/>
  <c r="N113" i="1"/>
  <c r="P115" i="1"/>
  <c r="Q143" i="1" s="1"/>
  <c r="R117" i="1"/>
  <c r="P131" i="1"/>
  <c r="R133" i="1"/>
  <c r="N145" i="1"/>
  <c r="P148" i="1"/>
  <c r="R151" i="1"/>
  <c r="P158" i="1"/>
  <c r="R160" i="1"/>
  <c r="N165" i="1"/>
  <c r="N168" i="1"/>
  <c r="P171" i="1"/>
  <c r="P185" i="1"/>
  <c r="N188" i="1"/>
  <c r="N191" i="1"/>
  <c r="R196" i="1"/>
  <c r="R202" i="1"/>
  <c r="P202" i="1"/>
  <c r="P207" i="1"/>
  <c r="P212" i="1"/>
  <c r="R226" i="1"/>
  <c r="P237" i="1"/>
  <c r="R289" i="1"/>
  <c r="Q365" i="1"/>
  <c r="R469" i="1"/>
  <c r="N469" i="1"/>
  <c r="R483" i="1"/>
  <c r="N483" i="1"/>
  <c r="P483" i="1"/>
  <c r="R499" i="1"/>
  <c r="N499" i="1"/>
  <c r="P499" i="1"/>
  <c r="R515" i="1"/>
  <c r="N515" i="1"/>
  <c r="P515" i="1"/>
  <c r="P277" i="1"/>
  <c r="N277" i="1"/>
  <c r="S436" i="1"/>
  <c r="R442" i="1"/>
  <c r="N442" i="1"/>
  <c r="P469" i="1"/>
  <c r="P271" i="1"/>
  <c r="N271" i="1"/>
  <c r="P287" i="1"/>
  <c r="N287" i="1"/>
  <c r="P319" i="1"/>
  <c r="N319" i="1"/>
  <c r="R535" i="1"/>
  <c r="P535" i="1"/>
  <c r="N535" i="1"/>
  <c r="P281" i="1"/>
  <c r="N281" i="1"/>
  <c r="S322" i="1"/>
  <c r="R457" i="1"/>
  <c r="P457" i="1"/>
  <c r="N457" i="1"/>
  <c r="R481" i="1"/>
  <c r="N481" i="1"/>
  <c r="P481" i="1"/>
  <c r="R497" i="1"/>
  <c r="N497" i="1"/>
  <c r="P497" i="1"/>
  <c r="R513" i="1"/>
  <c r="N513" i="1"/>
  <c r="P513" i="1"/>
  <c r="R268" i="1"/>
  <c r="P275" i="1"/>
  <c r="N275" i="1"/>
  <c r="N278" i="1"/>
  <c r="R281" i="1"/>
  <c r="R284" i="1"/>
  <c r="P291" i="1"/>
  <c r="N291" i="1"/>
  <c r="R313" i="1"/>
  <c r="R333" i="1"/>
  <c r="S334" i="1" s="1"/>
  <c r="N346" i="1"/>
  <c r="S365" i="1"/>
  <c r="R462" i="1"/>
  <c r="P462" i="1"/>
  <c r="N462" i="1"/>
  <c r="R466" i="1"/>
  <c r="P466" i="1"/>
  <c r="N466" i="1"/>
  <c r="R477" i="1"/>
  <c r="N477" i="1"/>
  <c r="R491" i="1"/>
  <c r="N491" i="1"/>
  <c r="P491" i="1"/>
  <c r="R507" i="1"/>
  <c r="N507" i="1"/>
  <c r="P507" i="1"/>
  <c r="R523" i="1"/>
  <c r="N523" i="1"/>
  <c r="P523" i="1"/>
  <c r="R539" i="1"/>
  <c r="P539" i="1"/>
  <c r="N539" i="1"/>
  <c r="N266" i="1"/>
  <c r="P269" i="1"/>
  <c r="N269" i="1"/>
  <c r="N272" i="1"/>
  <c r="R275" i="1"/>
  <c r="R278" i="1"/>
  <c r="P285" i="1"/>
  <c r="N285" i="1"/>
  <c r="N288" i="1"/>
  <c r="P314" i="1"/>
  <c r="N314" i="1"/>
  <c r="N320" i="1"/>
  <c r="R346" i="1"/>
  <c r="S348" i="1" s="1"/>
  <c r="S403" i="1"/>
  <c r="R438" i="1"/>
  <c r="P438" i="1"/>
  <c r="Q454" i="1" s="1"/>
  <c r="N438" i="1"/>
  <c r="R454" i="1"/>
  <c r="S454" i="1" s="1"/>
  <c r="P454" i="1"/>
  <c r="N454" i="1"/>
  <c r="P477" i="1"/>
  <c r="P279" i="1"/>
  <c r="N279" i="1"/>
  <c r="Q432" i="1"/>
  <c r="R473" i="1"/>
  <c r="N473" i="1"/>
  <c r="S598" i="1"/>
  <c r="P321" i="1"/>
  <c r="N321" i="1"/>
  <c r="R489" i="1"/>
  <c r="N489" i="1"/>
  <c r="P489" i="1"/>
  <c r="R505" i="1"/>
  <c r="N505" i="1"/>
  <c r="P505" i="1"/>
  <c r="R521" i="1"/>
  <c r="N521" i="1"/>
  <c r="P521" i="1"/>
  <c r="P365" i="1"/>
  <c r="P403" i="1"/>
  <c r="P433" i="1"/>
  <c r="N433" i="1"/>
  <c r="P444" i="1"/>
  <c r="R456" i="1"/>
  <c r="S480" i="1" s="1"/>
  <c r="P456" i="1"/>
  <c r="Q480" i="1" s="1"/>
  <c r="N456" i="1"/>
  <c r="R465" i="1"/>
  <c r="R529" i="1"/>
  <c r="P529" i="1"/>
  <c r="N529" i="1"/>
  <c r="R460" i="1"/>
  <c r="P460" i="1"/>
  <c r="N460" i="1"/>
  <c r="R470" i="1"/>
  <c r="P470" i="1"/>
  <c r="N470" i="1"/>
  <c r="R474" i="1"/>
  <c r="P474" i="1"/>
  <c r="N474" i="1"/>
  <c r="R478" i="1"/>
  <c r="P478" i="1"/>
  <c r="N478" i="1"/>
  <c r="R533" i="1"/>
  <c r="P533" i="1"/>
  <c r="N533" i="1"/>
  <c r="S577" i="1"/>
  <c r="N334" i="1"/>
  <c r="N341" i="1"/>
  <c r="N343" i="1"/>
  <c r="N345" i="1"/>
  <c r="N347" i="1"/>
  <c r="N360" i="1"/>
  <c r="N362" i="1"/>
  <c r="N364" i="1"/>
  <c r="N377" i="1"/>
  <c r="N379" i="1"/>
  <c r="N381" i="1"/>
  <c r="N383" i="1"/>
  <c r="N385" i="1"/>
  <c r="N400" i="1"/>
  <c r="N402" i="1"/>
  <c r="N413" i="1"/>
  <c r="N415" i="1"/>
  <c r="N417" i="1"/>
  <c r="N424" i="1"/>
  <c r="N426" i="1"/>
  <c r="N428" i="1"/>
  <c r="N430" i="1"/>
  <c r="N432" i="1"/>
  <c r="N434" i="1"/>
  <c r="N452" i="1"/>
  <c r="N467" i="1"/>
  <c r="R487" i="1"/>
  <c r="N487" i="1"/>
  <c r="R495" i="1"/>
  <c r="N495" i="1"/>
  <c r="R503" i="1"/>
  <c r="N503" i="1"/>
  <c r="R511" i="1"/>
  <c r="N511" i="1"/>
  <c r="R519" i="1"/>
  <c r="N519" i="1"/>
  <c r="R527" i="1"/>
  <c r="S560" i="1" s="1"/>
  <c r="P527" i="1"/>
  <c r="Q560" i="1" s="1"/>
  <c r="N527" i="1"/>
  <c r="N450" i="1"/>
  <c r="P452" i="1"/>
  <c r="R464" i="1"/>
  <c r="P464" i="1"/>
  <c r="N464" i="1"/>
  <c r="N471" i="1"/>
  <c r="N475" i="1"/>
  <c r="N479" i="1"/>
  <c r="P487" i="1"/>
  <c r="P495" i="1"/>
  <c r="P503" i="1"/>
  <c r="P511" i="1"/>
  <c r="P519" i="1"/>
  <c r="R537" i="1"/>
  <c r="P537" i="1"/>
  <c r="N537" i="1"/>
  <c r="R458" i="1"/>
  <c r="P458" i="1"/>
  <c r="N458" i="1"/>
  <c r="R485" i="1"/>
  <c r="N485" i="1"/>
  <c r="R493" i="1"/>
  <c r="N493" i="1"/>
  <c r="R501" i="1"/>
  <c r="N501" i="1"/>
  <c r="R509" i="1"/>
  <c r="N509" i="1"/>
  <c r="R517" i="1"/>
  <c r="N517" i="1"/>
  <c r="R525" i="1"/>
  <c r="N525" i="1"/>
  <c r="R531" i="1"/>
  <c r="P531" i="1"/>
  <c r="N531" i="1"/>
  <c r="P435" i="1"/>
  <c r="N435" i="1"/>
  <c r="N446" i="1"/>
  <c r="R468" i="1"/>
  <c r="P468" i="1"/>
  <c r="N468" i="1"/>
  <c r="R472" i="1"/>
  <c r="P472" i="1"/>
  <c r="N472" i="1"/>
  <c r="R476" i="1"/>
  <c r="P476" i="1"/>
  <c r="N476" i="1"/>
  <c r="P480" i="1"/>
  <c r="N480" i="1"/>
  <c r="P485" i="1"/>
  <c r="P493" i="1"/>
  <c r="P501" i="1"/>
  <c r="P509" i="1"/>
  <c r="P517" i="1"/>
  <c r="P525" i="1"/>
  <c r="R541" i="1"/>
  <c r="P541" i="1"/>
  <c r="N541" i="1"/>
  <c r="N562" i="1"/>
  <c r="N564" i="1"/>
  <c r="N566" i="1"/>
  <c r="N568" i="1"/>
  <c r="N570" i="1"/>
  <c r="N572" i="1"/>
  <c r="N574" i="1"/>
  <c r="N576" i="1"/>
  <c r="P562" i="1"/>
  <c r="Q577" i="1" s="1"/>
  <c r="P564" i="1"/>
  <c r="P566" i="1"/>
  <c r="P568" i="1"/>
  <c r="P570" i="1"/>
  <c r="P572" i="1"/>
  <c r="P574" i="1"/>
  <c r="P576" i="1"/>
  <c r="N543" i="1"/>
  <c r="N545" i="1"/>
  <c r="N547" i="1"/>
  <c r="N549" i="1"/>
  <c r="N551" i="1"/>
  <c r="N553" i="1"/>
  <c r="N555" i="1"/>
  <c r="N557" i="1"/>
  <c r="N559" i="1"/>
  <c r="N578" i="1"/>
  <c r="N580" i="1"/>
  <c r="N582" i="1"/>
  <c r="N584" i="1"/>
  <c r="N586" i="1"/>
  <c r="N588" i="1"/>
  <c r="N590" i="1"/>
  <c r="N592" i="1"/>
  <c r="N594" i="1"/>
  <c r="N596" i="1"/>
  <c r="N598" i="1"/>
  <c r="P543" i="1"/>
  <c r="P545" i="1"/>
  <c r="P547" i="1"/>
  <c r="P549" i="1"/>
  <c r="P551" i="1"/>
  <c r="P553" i="1"/>
  <c r="P555" i="1"/>
  <c r="P557" i="1"/>
  <c r="P559" i="1"/>
  <c r="P578" i="1"/>
  <c r="P580" i="1"/>
  <c r="P582" i="1"/>
  <c r="P584" i="1"/>
  <c r="P586" i="1"/>
  <c r="P588" i="1"/>
  <c r="P590" i="1"/>
  <c r="P592" i="1"/>
  <c r="P594" i="1"/>
  <c r="P596" i="1"/>
  <c r="P598" i="1"/>
  <c r="Q598" i="1" l="1"/>
  <c r="Q322" i="1"/>
  <c r="Q219" i="1"/>
  <c r="Q163" i="1"/>
  <c r="Q173" i="1"/>
  <c r="Q204" i="1"/>
  <c r="Q114" i="1"/>
  <c r="Q436" i="1"/>
  <c r="Q525" i="1"/>
  <c r="S173" i="1"/>
  <c r="S163" i="1"/>
  <c r="S204" i="1"/>
  <c r="S143" i="1"/>
  <c r="Q64" i="1"/>
  <c r="S525" i="1"/>
  <c r="Q314" i="1"/>
  <c r="Q234" i="1"/>
  <c r="Q193" i="1"/>
  <c r="Q80" i="1"/>
  <c r="Q93" i="1"/>
  <c r="Q3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tc={98825E9C-6290-45E9-B1DC-F1179B3D04CF}</author>
    <author>tc={4CA137FC-7B18-4BB9-A9F4-5F3FF081FBC2}</author>
    <author>tc={F9021CA0-7FB0-4E3D-8F57-129D8A8A5D9D}</author>
    <author>tc={DF009573-F568-4460-B9F6-9421A64272BE}</author>
    <author>tc={8586C9F7-5D0A-419E-962D-342B57F0B9FE}</author>
    <author>tc={F8FD2DE8-48C1-4EFF-B723-E92BEE0B3EA7}</author>
    <author>°¡¡Luisita!!°</author>
  </authors>
  <commentList>
    <comment ref="D5" authorId="0" shapeId="0" xr:uid="{211211C8-3CA2-4A1B-B661-D1CDACA37BDB}">
      <text>
        <r>
          <rPr>
            <sz val="11"/>
            <color theme="1"/>
            <rFont val="Calibri"/>
            <family val="2"/>
            <scheme val="minor"/>
          </rPr>
          <t>Buenaventura
Bahía Málaga
Tumaco</t>
        </r>
      </text>
    </comment>
    <comment ref="E5" authorId="1" shapeId="0" xr:uid="{A9E45B5F-E2B6-4845-AD0A-BC89F5F535E9}">
      <text>
        <r>
          <rPr>
            <sz val="11"/>
            <color theme="1"/>
            <rFont val="Calibri"/>
            <family val="2"/>
            <scheme val="minor"/>
          </rPr>
          <t>San Pedro
Piangüita
El Morro
Naidizal</t>
        </r>
      </text>
    </comment>
    <comment ref="F5" authorId="2" shapeId="0" xr:uid="{7C229FF2-8DDB-4B7D-B909-CD393DBA3DD9}">
      <text>
        <r>
          <rPr>
            <sz val="11"/>
            <color theme="1"/>
            <rFont val="Calibri"/>
            <family val="2"/>
            <scheme val="minor"/>
          </rPr>
          <t>P1, P2, P3 : las más cercanas a la orilla del mar.
P4, P5, P6 : parte más alejada de la orilla del mar o más interior</t>
        </r>
      </text>
    </comment>
    <comment ref="H5" authorId="3" shapeId="0" xr:uid="{36E60167-7903-4C94-AB28-47AFEA5DE355}">
      <text>
        <r>
          <rPr>
            <sz val="11"/>
            <color theme="1"/>
            <rFont val="Calibri"/>
            <family val="2"/>
            <scheme val="minor"/>
          </rPr>
          <t>Rm = Rhizophora mangle
Rh = Rhizophora harrisonii
Rr = Rhizophora racemosa
Pr = Pelliciera rhizohorae
Ag = Avicennia germinans
Ce = Conocarpus erectus
Lr = Laguncularia racemosa
Mo = Mora oleifera</t>
        </r>
      </text>
    </comment>
    <comment ref="L5" authorId="4" shapeId="0" xr:uid="{70054CC7-4A64-4466-BAA1-50901846B908}">
      <text>
        <r>
          <rPr>
            <sz val="11"/>
            <color theme="1"/>
            <rFont val="Calibri"/>
            <family val="2"/>
            <scheme val="minor"/>
          </rPr>
          <t>V = vivo
M = muerto</t>
        </r>
      </text>
    </comment>
    <comment ref="M5" authorId="5" shapeId="0" xr:uid="{F7DE78C3-D94E-401D-9F4E-3A8AE62F162C}">
      <text>
        <r>
          <rPr>
            <sz val="11"/>
            <color theme="1"/>
            <rFont val="Calibri"/>
            <family val="2"/>
            <scheme val="minor"/>
          </rPr>
          <t>Según Kauffman et al., 2013:
1, 2 ó 3</t>
        </r>
      </text>
    </comment>
    <comment ref="O5" authorId="6" shapeId="0" xr:uid="{51B63085-7723-4552-85CE-5848334FC4DC}">
      <text>
        <r>
          <rPr>
            <b/>
            <sz val="9"/>
            <color indexed="81"/>
            <rFont val="Tahoma"/>
            <family val="2"/>
          </rPr>
          <t>°¡¡Luisita!!°:</t>
        </r>
        <r>
          <rPr>
            <sz val="9"/>
            <color indexed="81"/>
            <rFont val="Tahoma"/>
            <family val="2"/>
          </rPr>
          <t xml:space="preserve">
Valores necesarios para el calculo de la biomasa por especie con la ecuación de Komiyama. Valores tomados de bibliografia así:
Rm (</t>
        </r>
        <r>
          <rPr>
            <i/>
            <sz val="9"/>
            <color indexed="81"/>
            <rFont val="Tahoma"/>
            <family val="2"/>
          </rPr>
          <t>Rhizophora mangle</t>
        </r>
        <r>
          <rPr>
            <sz val="9"/>
            <color indexed="81"/>
            <rFont val="Tahoma"/>
            <family val="2"/>
          </rPr>
          <t>)=0,743537592   Saldarriaga, 2011, citado en Monsalve y Ramirez 2015
Lr(</t>
        </r>
        <r>
          <rPr>
            <i/>
            <sz val="9"/>
            <color indexed="81"/>
            <rFont val="Tahoma"/>
            <family val="2"/>
          </rPr>
          <t>Laguncularia racemosa</t>
        </r>
        <r>
          <rPr>
            <sz val="9"/>
            <color indexed="81"/>
            <rFont val="Tahoma"/>
            <family val="2"/>
          </rPr>
          <t>)=0,62   Kauffman et al., 2013
Mo(</t>
        </r>
        <r>
          <rPr>
            <i/>
            <sz val="9"/>
            <color indexed="81"/>
            <rFont val="Tahoma"/>
            <family val="2"/>
          </rPr>
          <t>Mora oleifera</t>
        </r>
        <r>
          <rPr>
            <sz val="9"/>
            <color indexed="81"/>
            <rFont val="Tahoma"/>
            <family val="2"/>
          </rPr>
          <t>)=0,557530681   Saldarriaga, 2011, citado en Monsalve y Ramirez 2015
Pr(</t>
        </r>
        <r>
          <rPr>
            <i/>
            <sz val="9"/>
            <color indexed="81"/>
            <rFont val="Tahoma"/>
            <family val="2"/>
          </rPr>
          <t>Pelliciera rhizophorae</t>
        </r>
        <r>
          <rPr>
            <sz val="9"/>
            <color indexed="81"/>
            <rFont val="Tahoma"/>
            <family val="2"/>
          </rPr>
          <t>)=0,540036628   Saldarriaga, 2011, citado en Monsalve y Ramirez 2015
Ag(</t>
        </r>
        <r>
          <rPr>
            <i/>
            <sz val="9"/>
            <color indexed="81"/>
            <rFont val="Tahoma"/>
            <family val="2"/>
          </rPr>
          <t>Avicennia germinans</t>
        </r>
        <r>
          <rPr>
            <sz val="9"/>
            <color indexed="81"/>
            <rFont val="Tahoma"/>
            <family val="2"/>
          </rPr>
          <t>)=0,792   Kauffman et al., 2013
Saldarriaga, 2011, citado en Monsalve y Ramirez 2015 (http://climares.invemar.org.co/documents/34346/40430/Informe+Final+Bah%C3%ADa+M%C3%A1laga+Fase+II.pdf/ad066365-5d89-d8e6-78e7-6a701c785704?t=1576073595735)-&gt;Link del documento (ver pagina 13)</t>
        </r>
      </text>
    </comment>
    <comment ref="P5" authorId="6" shapeId="0" xr:uid="{EE9B7A99-72CC-4490-919F-CFB35CB63690}">
      <text>
        <r>
          <rPr>
            <b/>
            <sz val="9"/>
            <color indexed="81"/>
            <rFont val="Tahoma"/>
            <family val="2"/>
          </rPr>
          <t>°¡¡Luisita!!°:</t>
        </r>
        <r>
          <rPr>
            <sz val="9"/>
            <color indexed="81"/>
            <rFont val="Tahoma"/>
            <family val="2"/>
          </rPr>
          <t xml:space="preserve">
Ecuación Alometrica elegida porque es la más conservativa (arroja valores menores de carbono) para no sobreestimar el calculo de carbono. Se usa cuando no hay ecuaciones sitioespecíficas
Creo que la ecuación está mal, estamos usando la propuesta por </t>
        </r>
        <r>
          <rPr>
            <i/>
            <sz val="9"/>
            <color indexed="81"/>
            <rFont val="Tahoma"/>
            <family val="2"/>
          </rPr>
          <t>Chave et al 2005</t>
        </r>
        <r>
          <rPr>
            <sz val="9"/>
            <color indexed="81"/>
            <rFont val="Tahoma"/>
            <family val="2"/>
          </rPr>
          <t xml:space="preserve">, (Wtop = 0.168pDBH^2.47) la de komiyama tiene otras constantes (Wtop = 0.251pD^2.46)
Revisar el articulo de </t>
        </r>
        <r>
          <rPr>
            <i/>
            <sz val="9"/>
            <color indexed="81"/>
            <rFont val="Tahoma"/>
            <family val="2"/>
          </rPr>
          <t xml:space="preserve">Komiyama et al 2005
</t>
        </r>
        <r>
          <rPr>
            <sz val="9"/>
            <color indexed="81"/>
            <rFont val="Tahoma"/>
            <family val="2"/>
          </rPr>
          <t xml:space="preserve">
En cuanto a la biomasa para árboles muertos en pie, teniendo en cuenta la metodologia propuesta por Kauffman y Donato 2012, se tiene lo siguiente por estado de decaimiento:
1 (sin hojas): WL = 0.135 ρ DB^1.696, donde DB es el diametro a la altura de la rama viva más baja. Pero como este dato no se tomó, se realiza con el diametro medido (Komiyama et al 2005) a la biomasa total se le resta la biomasa de las hojas. Otra opción es restar una constante de 2,5% a la biomasa total (</t>
        </r>
        <r>
          <rPr>
            <i/>
            <sz val="9"/>
            <color indexed="81"/>
            <rFont val="Tahoma"/>
            <family val="2"/>
          </rPr>
          <t>Kauffman y Donato, 2012)</t>
        </r>
        <r>
          <rPr>
            <sz val="9"/>
            <color indexed="81"/>
            <rFont val="Tahoma"/>
            <family val="2"/>
          </rPr>
          <t xml:space="preserve">.
2 (Sin hojas y algunas ramas): Se resta de 10 a 20% de la biomasa (esto incluye hojas y un estimado de las ramas) (Kauffman y Donato, 2012).
3 (Solo el tronco principal): Ws = 0.0696 ρ (D^2 H )^0.931 (Komiyama et al 2005), debería ser una ecuación por especie pero se usa la general propuesta por komiyama
NOTA:
Se hizo el ejercicio para un árbol Rm de 4.7 cm de DAP y 5m de altura y una biomasa total de 5.94 Kg. 
-Para el estado de decaimiento 1: haciendolo restando 2.5% -&gt;biomasa: 5.798 kg
           haciendolo con la ecuación propuesta por Komiyama-&gt;4.52 kg, esto es el 23.92% de la biomasa total. Creo que esto es un porcentaje muy alto solo para la biomasa de hojas. Por lo tanto, considero que es mejor hacer el cálculo restando 2.5% de la biomasa total.
-Para el estado de decaimiento 2: haciendolo restando 10%-&gt;biomasa: 5.35 kg
                                               haciendolo restando 15%-&gt;biomasa: 5.05 kg
                                               haciendolo restando 20%-&gt;biomasa: 4.75 kg
 -Para el estado de decaimiento 3: Usando la ecuación de komiyama -&gt; 4.25 kg, esto es el 28.46% de la biomasa total. Teniendo en cuenta este dato, creo que para el estado de decaimiento 2, el 20% es muy alto. Por ahora, para el estado de decaimiento 2 se usa el 15%. Esto está sujero a correciones. 
</t>
        </r>
      </text>
    </comment>
    <comment ref="R5" authorId="6" shapeId="0" xr:uid="{A366D08B-EFA3-4FC0-9CDA-991D74752C57}">
      <text>
        <r>
          <rPr>
            <b/>
            <sz val="9"/>
            <color indexed="81"/>
            <rFont val="Tahoma"/>
            <family val="2"/>
          </rPr>
          <t>°¡¡Luisita!!°:</t>
        </r>
        <r>
          <rPr>
            <sz val="9"/>
            <color indexed="81"/>
            <rFont val="Tahoma"/>
            <family val="2"/>
          </rPr>
          <t xml:space="preserve">
Ecuación común propuesta por Komiyama et al. (2005)</t>
        </r>
      </text>
    </comment>
    <comment ref="P585" authorId="6" shapeId="0" xr:uid="{8466E388-28D2-41FA-A02D-682F3D40F5AD}">
      <text>
        <r>
          <rPr>
            <b/>
            <sz val="9"/>
            <color indexed="81"/>
            <rFont val="Tahoma"/>
            <family val="2"/>
          </rPr>
          <t>°¡¡Luisita!!°:</t>
        </r>
        <r>
          <rPr>
            <sz val="9"/>
            <color indexed="81"/>
            <rFont val="Tahoma"/>
            <family val="2"/>
          </rPr>
          <t xml:space="preserve">
Este aumentó su biomasa con la ecuación solo del tronco porque usa la altura estimada. Hay que tener cuidado con eso.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tc={98825E9C-6290-45E9-B1DC-F1179B3D04CF}</author>
    <author>tc={4CA137FC-7B18-4BB9-A9F4-5F3FF081FBC2}</author>
    <author>tc={F9021CA0-7FB0-4E3D-8F57-129D8A8A5D9D}</author>
    <author>tc={DF009573-F568-4460-B9F6-9421A64272BE}</author>
    <author>°¡¡Luisita!!°</author>
    <author>tc={8586C9F7-5D0A-419E-962D-342B57F0B9FE}</author>
    <author>tc={F8FD2DE8-48C1-4EFF-B723-E92BEE0B3EA7}</author>
    <author/>
  </authors>
  <commentList>
    <comment ref="D5" authorId="0" shapeId="0" xr:uid="{C7FE5F86-243D-4F4A-AB7B-1A21A6F0B07C}">
      <text>
        <r>
          <rPr>
            <sz val="11"/>
            <color theme="1"/>
            <rFont val="Calibri"/>
            <family val="2"/>
            <scheme val="minor"/>
          </rPr>
          <t>Buenaventura
Bahía Málaga
Tumaco</t>
        </r>
      </text>
    </comment>
    <comment ref="E5" authorId="1" shapeId="0" xr:uid="{B0CDE35C-C14C-4B61-AAD1-E6557C5C6005}">
      <text>
        <r>
          <rPr>
            <sz val="11"/>
            <color theme="1"/>
            <rFont val="Calibri"/>
            <family val="2"/>
            <scheme val="minor"/>
          </rPr>
          <t>San Pedro
Piangüita
El Morro
Naidizal</t>
        </r>
      </text>
    </comment>
    <comment ref="F5" authorId="2" shapeId="0" xr:uid="{2737E51E-D800-46D5-8560-C4C67AEFB481}">
      <text>
        <r>
          <rPr>
            <sz val="11"/>
            <color theme="1"/>
            <rFont val="Calibri"/>
            <family val="2"/>
            <scheme val="minor"/>
          </rPr>
          <t>P1, P2, P3 : las más cercanas a la orilla del mar.
P4, P5, P6 : parte más alejada de la orilla del mar o más interior</t>
        </r>
      </text>
    </comment>
    <comment ref="H5" authorId="3" shapeId="0" xr:uid="{A1E9732B-B1B0-4191-B7C0-3C17728ACA2D}">
      <text>
        <r>
          <rPr>
            <sz val="11"/>
            <color theme="1"/>
            <rFont val="Calibri"/>
            <family val="2"/>
            <scheme val="minor"/>
          </rPr>
          <t>Rm = Rhizophora mangle
Rh = Rhizophora harrisonii
Rr = Rhizophora racemosa
Pr = Pelliciera rhizohorae
Ag = Avicennia germinans
Ce = Conocarpus erectus
Lr = Laguncularia racemosa
Mo = Mora oleifera</t>
        </r>
      </text>
    </comment>
    <comment ref="N5" authorId="4" shapeId="0" xr:uid="{532E85B3-29D4-4651-8BDF-68B04DB75507}">
      <text>
        <r>
          <rPr>
            <b/>
            <sz val="9"/>
            <color indexed="81"/>
            <rFont val="Tahoma"/>
            <charset val="1"/>
          </rPr>
          <t>°¡¡Luisita!!°:</t>
        </r>
        <r>
          <rPr>
            <sz val="9"/>
            <color indexed="81"/>
            <rFont val="Tahoma"/>
            <charset val="1"/>
          </rPr>
          <t xml:space="preserve">
h=(Altura (%)*Distancia al observador (m))+Altua punto de medición (m)</t>
        </r>
      </text>
    </comment>
    <comment ref="O5" authorId="5" shapeId="0" xr:uid="{62BEA914-D430-45E3-A0BC-687B680AD0BD}">
      <text>
        <r>
          <rPr>
            <sz val="11"/>
            <color theme="1"/>
            <rFont val="Calibri"/>
            <family val="2"/>
            <scheme val="minor"/>
          </rPr>
          <t>V = vivo
M = muerto</t>
        </r>
      </text>
    </comment>
    <comment ref="P5" authorId="6" shapeId="0" xr:uid="{7AD76D64-27AF-40D2-82BF-7C9142A566CD}">
      <text>
        <r>
          <rPr>
            <sz val="11"/>
            <color theme="1"/>
            <rFont val="Calibri"/>
            <family val="2"/>
            <scheme val="minor"/>
          </rPr>
          <t>Según Kauffman et al., 2013:
1, 2 ó 3</t>
        </r>
      </text>
    </comment>
    <comment ref="R5" authorId="4" shapeId="0" xr:uid="{C8728F01-AC7D-427C-941D-7DF266833E47}">
      <text>
        <r>
          <rPr>
            <b/>
            <sz val="9"/>
            <color indexed="81"/>
            <rFont val="Tahoma"/>
            <family val="2"/>
          </rPr>
          <t>°¡¡Luisita!!°:</t>
        </r>
        <r>
          <rPr>
            <sz val="9"/>
            <color indexed="81"/>
            <rFont val="Tahoma"/>
            <family val="2"/>
          </rPr>
          <t xml:space="preserve">
Valores necesarios para el calculo de la biomasa por especie con la ecuación de Komiyama. Valores tomados de bibliografia así:
Rm (</t>
        </r>
        <r>
          <rPr>
            <i/>
            <sz val="9"/>
            <color indexed="81"/>
            <rFont val="Tahoma"/>
            <family val="2"/>
          </rPr>
          <t>Rhizophora mangle</t>
        </r>
        <r>
          <rPr>
            <sz val="9"/>
            <color indexed="81"/>
            <rFont val="Tahoma"/>
            <family val="2"/>
          </rPr>
          <t>)=0,743537592   Saldarriaga, 2011, citado en Monsalve y Ramirez 2015
Lr(</t>
        </r>
        <r>
          <rPr>
            <i/>
            <sz val="9"/>
            <color indexed="81"/>
            <rFont val="Tahoma"/>
            <family val="2"/>
          </rPr>
          <t>Laguncularia racemosa</t>
        </r>
        <r>
          <rPr>
            <sz val="9"/>
            <color indexed="81"/>
            <rFont val="Tahoma"/>
            <family val="2"/>
          </rPr>
          <t>)=0,62   Kauffman et al., 2013
Mo(</t>
        </r>
        <r>
          <rPr>
            <i/>
            <sz val="9"/>
            <color indexed="81"/>
            <rFont val="Tahoma"/>
            <family val="2"/>
          </rPr>
          <t>Mora oleifera</t>
        </r>
        <r>
          <rPr>
            <sz val="9"/>
            <color indexed="81"/>
            <rFont val="Tahoma"/>
            <family val="2"/>
          </rPr>
          <t>)=0,557530681   Saldarriaga, 2011, citado en Monsalve y Ramirez 2015
Pr(</t>
        </r>
        <r>
          <rPr>
            <i/>
            <sz val="9"/>
            <color indexed="81"/>
            <rFont val="Tahoma"/>
            <family val="2"/>
          </rPr>
          <t>Pelliciera rhizophorae</t>
        </r>
        <r>
          <rPr>
            <sz val="9"/>
            <color indexed="81"/>
            <rFont val="Tahoma"/>
            <family val="2"/>
          </rPr>
          <t>)=0,540036628   Saldarriaga, 2011, citado en Monsalve y Ramirez 2015
Ag(</t>
        </r>
        <r>
          <rPr>
            <i/>
            <sz val="9"/>
            <color indexed="81"/>
            <rFont val="Tahoma"/>
            <family val="2"/>
          </rPr>
          <t>Avicennia germinans</t>
        </r>
        <r>
          <rPr>
            <sz val="9"/>
            <color indexed="81"/>
            <rFont val="Tahoma"/>
            <family val="2"/>
          </rPr>
          <t>)=0,792   Kauffman et al., 2013
Saldarriaga, 2011, citado en Monsalve y Ramirez 2015 (http://climares.invemar.org.co/documents/34346/40430/Informe+Final+Bah%C3%ADa+M%C3%A1laga+Fase+II.pdf/ad066365-5d89-d8e6-78e7-6a701c785704?t=1576073595735)-&gt;Link del documento (ver pagina 13)</t>
        </r>
      </text>
    </comment>
    <comment ref="S5" authorId="4" shapeId="0" xr:uid="{2AA85B4E-BA55-4D3E-BE94-D7ED5C18F632}">
      <text>
        <r>
          <rPr>
            <b/>
            <sz val="9"/>
            <color indexed="81"/>
            <rFont val="Tahoma"/>
            <family val="2"/>
          </rPr>
          <t>°¡¡Luisita!!°:</t>
        </r>
        <r>
          <rPr>
            <sz val="9"/>
            <color indexed="81"/>
            <rFont val="Tahoma"/>
            <family val="2"/>
          </rPr>
          <t xml:space="preserve">
Ecuación Alometrica elegida porque es la más conservativa (arroja valores menores de carbono) para no sobreestimar el calculo de carbono. Se usa cuando no hay ecuaciones sitioespecíficas
Creo que la ecuación está mal, estamos usando la propuesta por </t>
        </r>
        <r>
          <rPr>
            <i/>
            <sz val="9"/>
            <color indexed="81"/>
            <rFont val="Tahoma"/>
            <family val="2"/>
          </rPr>
          <t>Chave et al 2005</t>
        </r>
        <r>
          <rPr>
            <sz val="9"/>
            <color indexed="81"/>
            <rFont val="Tahoma"/>
            <family val="2"/>
          </rPr>
          <t xml:space="preserve">, (Wtop = 0.168pDBH^2.47) la de komiyama tiene otras constantes (Wtop = 0.251pD^2.46)
Revisar el articulo de </t>
        </r>
        <r>
          <rPr>
            <i/>
            <sz val="9"/>
            <color indexed="81"/>
            <rFont val="Tahoma"/>
            <family val="2"/>
          </rPr>
          <t xml:space="preserve">Komiyama et al 2005
</t>
        </r>
        <r>
          <rPr>
            <sz val="9"/>
            <color indexed="81"/>
            <rFont val="Tahoma"/>
            <family val="2"/>
          </rPr>
          <t xml:space="preserve">
En cuanto a la biomasa para árboles muertos en pie, teniendo en cuenta la metodologia propuesta por Kauffman y Donato 2012, se tiene lo siguiente por estado de decaimiento:
1 (sin hojas): WL = 0.135 ρ DB^1.696, donde DB es el diametro a la altura de la rama viva más baja. Pero como este dato no se tomó, se realiza con el diametro medido (Komiyama et al 2005) a la biomasa total se le resta la biomasa de las hojas. Otra opción es restar una constante de 2,5% a la biomasa total (</t>
        </r>
        <r>
          <rPr>
            <i/>
            <sz val="9"/>
            <color indexed="81"/>
            <rFont val="Tahoma"/>
            <family val="2"/>
          </rPr>
          <t>Kauffman y Donato, 2012)</t>
        </r>
        <r>
          <rPr>
            <sz val="9"/>
            <color indexed="81"/>
            <rFont val="Tahoma"/>
            <family val="2"/>
          </rPr>
          <t xml:space="preserve">.
2 (Sin hojas y algunas ramas): Se resta de 10 a 20% de la biomasa (esto incluye hojas y un estimado de las ramas) (Kauffman y Donato, 2012).
3 (Solo el tronco principal): Ws = 0.0696 ρ (D^2 H )^0.931 (Komiyama et al 2005), debería ser una ecuación por especie pero se usa la general propuesta por komiyama
NOTA:
Se hizo el ejercicio para un árbol Rm de 4.7 cm de DAP y 5m de altura y una biomasa total de 5.94 Kg. 
-Para el estado de decaimiento 1: haciendolo restando 2.5% -&gt;biomasa: 5.798 kg
           haciendolo con la ecuación propuesta por Komiyama-&gt;4.52 kg, esto es el 23.92% de la biomasa total. Creo que esto es un porcentaje muy alto solo para la biomasa de hojas. Por lo tanto, considero que es mejor hacer el cálculo restando 2.5% de la biomasa total.
-Para el estado de decaimiento 2: haciendolo restando 10%-&gt;biomasa: 5.35 kg
                                               haciendolo restando 15%-&gt;biomasa: 5.05 kg
                                               haciendolo restando 20%-&gt;biomasa: 4.75 kg
 -Para el estado de decaimiento 3: Usando la ecuación de komiyama -&gt; 4.25 kg, esto es el 28.46% de la biomasa total. Teniendo en cuenta este dato, creo que para el estado de decaimiento 2, el 20% es muy alto. Por ahora, para el estado de decaimiento 2 se usa el 15%. Esto está sujero a correciones. 
</t>
        </r>
      </text>
    </comment>
    <comment ref="T5" authorId="7" shapeId="0" xr:uid="{ED38F926-AD16-4EB1-83E4-5B08735B1099}">
      <text>
        <r>
          <rPr>
            <sz val="11"/>
            <color theme="1"/>
            <rFont val="Calibri"/>
            <scheme val="minor"/>
          </rPr>
          <t>======
ID#AAAAZsF8UdI
laura victoria perdomo trujillo    (2022-05-25 20:13:09)
Ecuación de Saldarriaga, 2011. Citado en Monsalve y Ramírez, 2015</t>
        </r>
      </text>
    </comment>
  </commentList>
</comments>
</file>

<file path=xl/sharedStrings.xml><?xml version="1.0" encoding="utf-8"?>
<sst xmlns="http://schemas.openxmlformats.org/spreadsheetml/2006/main" count="4781" uniqueCount="105">
  <si>
    <t>Proyecto: Investigación de servicios ecosistémicos derivados de bosques de manglar en el Pacífico colombiano, Valle del Cauca, Nariño, Cauca, Chocó</t>
  </si>
  <si>
    <t>Datos de estructura del bosque. Parcelas cuadradas de 10 x 10 m</t>
  </si>
  <si>
    <t>Conteo</t>
  </si>
  <si>
    <t>Temporada</t>
  </si>
  <si>
    <t>Fecha</t>
  </si>
  <si>
    <t>Localidad</t>
  </si>
  <si>
    <t>Estación</t>
  </si>
  <si>
    <t>Parcela</t>
  </si>
  <si>
    <t>Coordenadas</t>
  </si>
  <si>
    <t>Especie</t>
  </si>
  <si>
    <t>CAP (cm)</t>
  </si>
  <si>
    <t>DAP (cm)</t>
  </si>
  <si>
    <t>Altura aproximada (m)</t>
  </si>
  <si>
    <t>Estado</t>
  </si>
  <si>
    <t>Estado de decaimiento</t>
  </si>
  <si>
    <r>
      <t>Área basal (m</t>
    </r>
    <r>
      <rPr>
        <b/>
        <vertAlign val="superscript"/>
        <sz val="11"/>
        <color theme="1"/>
        <rFont val="Calibri"/>
        <family val="2"/>
        <scheme val="minor"/>
      </rPr>
      <t>2</t>
    </r>
    <r>
      <rPr>
        <b/>
        <sz val="11"/>
        <color theme="1"/>
        <rFont val="Calibri"/>
        <family val="2"/>
        <scheme val="minor"/>
      </rPr>
      <t>)</t>
    </r>
  </si>
  <si>
    <t>Densidad de la madera (g/m3)</t>
  </si>
  <si>
    <t>Biomasa aerea (Kg) Komiyama</t>
  </si>
  <si>
    <t>Biomasa aerea Sumatoría por parcela (Kg)</t>
  </si>
  <si>
    <t>Biomasa subterránea (komiyama et al., 2005)</t>
  </si>
  <si>
    <t>Biomasa sub. Sumatoría por parcela (Kg)</t>
  </si>
  <si>
    <t>Observaciones</t>
  </si>
  <si>
    <t>Seca</t>
  </si>
  <si>
    <t>Buenaventura</t>
  </si>
  <si>
    <t>San Pedro</t>
  </si>
  <si>
    <t>3°50'12.3"
77°15'31.1"</t>
  </si>
  <si>
    <t>Rm</t>
  </si>
  <si>
    <t>V</t>
  </si>
  <si>
    <t>NA</t>
  </si>
  <si>
    <t>3°50'12.1"
77°15'30.9"</t>
  </si>
  <si>
    <t>Lr</t>
  </si>
  <si>
    <t>M</t>
  </si>
  <si>
    <t>Mo</t>
  </si>
  <si>
    <t>3°50'13.4"
77°15'31.5"</t>
  </si>
  <si>
    <t>3°50'13.6"
77°15'28.6"</t>
  </si>
  <si>
    <t>Pr</t>
  </si>
  <si>
    <t>3°50'13.3"
77°15'28.5"</t>
  </si>
  <si>
    <t>3°50'13.0"
77°15'28.8"</t>
  </si>
  <si>
    <t>Piangüita</t>
  </si>
  <si>
    <t>3°50'20.1"
77°12'15.4"</t>
  </si>
  <si>
    <t>Tronco con cortaduras de machetazos</t>
  </si>
  <si>
    <t>3°50'19.3"
77°12'16.2"</t>
  </si>
  <si>
    <t>3°50'20.4"
77°12'16.6"</t>
  </si>
  <si>
    <t>Bahía Málaga</t>
  </si>
  <si>
    <t>El Morro</t>
  </si>
  <si>
    <t>4°02'58.7"
77°11'27.8"</t>
  </si>
  <si>
    <t>Talado para leña</t>
  </si>
  <si>
    <t>4°02'58"
77°11'27.4"</t>
  </si>
  <si>
    <t>Rama principal muerta. Decaimiento 3</t>
  </si>
  <si>
    <t>4°02'58.4"
77°11'27.3"</t>
  </si>
  <si>
    <t>4°02'57.1"
77°11'27.6"</t>
  </si>
  <si>
    <t>4°02'57.7"
77°11'28"</t>
  </si>
  <si>
    <t>Tenía 2 raíces/muerta una (3) la otra no</t>
  </si>
  <si>
    <t>4°02'58"
77°11'28.2"</t>
  </si>
  <si>
    <t>Naidizal</t>
  </si>
  <si>
    <t>Tumaco</t>
  </si>
  <si>
    <t>Boca Grande</t>
  </si>
  <si>
    <t>1º47'30.2''
78º52'18.8''</t>
  </si>
  <si>
    <t>1º47'29.7''
78º52'18.5''</t>
  </si>
  <si>
    <t>1º47'30''
78º52'18.9''</t>
  </si>
  <si>
    <t>1º47'29.4''
78º52'19.3''</t>
  </si>
  <si>
    <t>1º47'29.5''
78º52'18.8''</t>
  </si>
  <si>
    <t>1º47'29.9''
78º52'17.8''</t>
  </si>
  <si>
    <t>Rompido</t>
  </si>
  <si>
    <t>148'46.1''
78°50'15.6''</t>
  </si>
  <si>
    <t>Árbol Talado</t>
  </si>
  <si>
    <t>1°48'46,0''
78°50'16.2''</t>
  </si>
  <si>
    <t>Ag</t>
  </si>
  <si>
    <t>1°48'45.9''
78°50'16.9''</t>
  </si>
  <si>
    <t>1°48'44.4''
78°50'16.8''</t>
  </si>
  <si>
    <t>1°48'44.8''
78°50'16.2''</t>
  </si>
  <si>
    <t>1°48'44.7''
78°50'15.3''</t>
  </si>
  <si>
    <t>Vaquería</t>
  </si>
  <si>
    <t>1°46'33,9''
78°51'41,2''</t>
  </si>
  <si>
    <t>Multiplicado por 3?</t>
  </si>
  <si>
    <t>Casi podrido</t>
  </si>
  <si>
    <t>1°46'32,9''
78°51'41,1''</t>
  </si>
  <si>
    <t>1°46'32,9''
78°51'40,3''</t>
  </si>
  <si>
    <t>1°46'31,9''
78°51'40,2''</t>
  </si>
  <si>
    <t>1°46'32,1''
78°51'40,1''</t>
  </si>
  <si>
    <t>1°46'33,3''
78°51'40''</t>
  </si>
  <si>
    <t>Partido</t>
  </si>
  <si>
    <t>Papayal</t>
  </si>
  <si>
    <t>No hubo tala en esta parcela</t>
  </si>
  <si>
    <t>Talado pero vivo?</t>
  </si>
  <si>
    <t>Altura (%)</t>
  </si>
  <si>
    <t>Distancia al observador (m)</t>
  </si>
  <si>
    <t>Altura punto de medición (m)</t>
  </si>
  <si>
    <t>Altura (m)</t>
  </si>
  <si>
    <t>Biomasa (Kg)
Saldarriaga</t>
  </si>
  <si>
    <t>Biomasa (Kg)
Fromard</t>
  </si>
  <si>
    <t>Biomasa (Kg) 
Medina</t>
  </si>
  <si>
    <t>Biomasa (Kg) 
Yepes</t>
  </si>
  <si>
    <t>Lluvia</t>
  </si>
  <si>
    <t>Bromelias</t>
  </si>
  <si>
    <t>Bromelias y otras epifitas</t>
  </si>
  <si>
    <t>3°50'18,5"
77°12'15"</t>
  </si>
  <si>
    <t>3°50'18,4"
77°12'16,2"</t>
  </si>
  <si>
    <t>3°50'18,5"
77°12'17,1"</t>
  </si>
  <si>
    <t>4°02'31.4"
77°13'46.9"</t>
  </si>
  <si>
    <t>4°02'29.6"
77°13'46.5"</t>
  </si>
  <si>
    <t>4°02'29.2"
77°13'46.5"</t>
  </si>
  <si>
    <t>4°02'29.3"
77°13'46.1"</t>
  </si>
  <si>
    <t>4°02'29.8"
77°13'46.1"</t>
  </si>
  <si>
    <t>4°02'30.4"
77°13'46.4"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</si>
</sst>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1"/>
      <color theme="1"/>
      <name val="Calibri"/>
      <family val="2"/>
      <scheme val="minor"/>
    </font>
    <font>
      <b/>
      <vertAlign val="superscript"/>
      <sz val="11"/>
      <color theme="1"/>
      <name val="Calibri"/>
      <family val="2"/>
      <scheme val="minor"/>
    </font>
    <font>
      <b/>
      <sz val="9"/>
      <color indexed="81"/>
      <name val="Tahoma"/>
      <family val="2"/>
    </font>
    <font>
      <sz val="9"/>
      <color indexed="81"/>
      <name val="Tahoma"/>
      <family val="2"/>
    </font>
    <font>
      <i/>
      <sz val="9"/>
      <color indexed="81"/>
      <name val="Tahoma"/>
      <family val="2"/>
    </font>
    <font>
      <b/>
      <sz val="11"/>
      <color theme="1"/>
      <name val="Calibri"/>
    </font>
    <font>
      <b/>
      <sz val="9"/>
      <color indexed="81"/>
      <name val="Tahoma"/>
      <charset val="1"/>
    </font>
    <font>
      <sz val="9"/>
      <color indexed="81"/>
      <name val="Tahoma"/>
      <charset val="1"/>
    </font>
    <font>
      <sz val="11"/>
      <color theme="1"/>
      <name val="Calibri"/>
      <scheme val="minor"/>
    </font>
  </fonts>
  <fills count="4">
    <fill>
      <patternFill patternType="none"/>
    </fill>
    <fill>
      <patternFill patternType="gray125"/>
    </fill>
    <fill>
      <patternFill patternType="solid">
        <fgColor theme="8"/>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7">
    <xf numFmtId="0" fontId="0" fillId="0" borderId="0" xfId="0"/>
    <xf numFmtId="0" fontId="2" fillId="0" borderId="0" xfId="0" applyFont="1"/>
    <xf numFmtId="0" fontId="0" fillId="0" borderId="0" xfId="0"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2" borderId="0" xfId="0" applyFill="1" applyAlignment="1">
      <alignment horizontal="center" vertical="center"/>
    </xf>
    <xf numFmtId="0" fontId="0" fillId="0" borderId="0" xfId="0" applyAlignment="1">
      <alignment wrapText="1"/>
    </xf>
    <xf numFmtId="0" fontId="1" fillId="0" borderId="0" xfId="0" applyFont="1" applyAlignment="1">
      <alignment horizontal="center"/>
    </xf>
    <xf numFmtId="0" fontId="1" fillId="0" borderId="0" xfId="0" applyFont="1" applyAlignment="1">
      <alignment horizontal="center" vertical="center"/>
    </xf>
    <xf numFmtId="0" fontId="0" fillId="3" borderId="0" xfId="0" applyFill="1" applyAlignment="1">
      <alignment horizontal="center" vertical="center"/>
    </xf>
    <xf numFmtId="0" fontId="0" fillId="3" borderId="0" xfId="0" applyFill="1"/>
    <xf numFmtId="0" fontId="7" fillId="0" borderId="0" xfId="0" applyFont="1" applyAlignment="1">
      <alignment horizontal="center" vertical="center"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70F63-0AB7-438A-B99B-F4292B57AA5C}">
  <dimension ref="A1:T598"/>
  <sheetViews>
    <sheetView zoomScaleNormal="100" workbookViewId="0">
      <pane ySplit="6" topLeftCell="A7" activePane="bottomLeft" state="frozen"/>
      <selection pane="bottomLeft" activeCell="P8" sqref="P8"/>
    </sheetView>
  </sheetViews>
  <sheetFormatPr baseColWidth="10" defaultColWidth="9.140625" defaultRowHeight="15" x14ac:dyDescent="0.25"/>
  <cols>
    <col min="2" max="2" width="11" style="2" customWidth="1"/>
    <col min="3" max="3" width="10.7109375" style="2" bestFit="1" customWidth="1"/>
    <col min="4" max="4" width="13.42578125" style="2" bestFit="1" customWidth="1"/>
    <col min="5" max="5" width="11.140625" style="2" customWidth="1"/>
    <col min="6" max="6" width="9.7109375" style="2" customWidth="1"/>
    <col min="7" max="7" width="11.7109375" style="2" bestFit="1" customWidth="1"/>
    <col min="8" max="8" width="10.7109375" style="2" customWidth="1"/>
    <col min="9" max="11" width="9.140625" style="2"/>
    <col min="12" max="12" width="10.28515625" style="2" customWidth="1"/>
    <col min="13" max="14" width="13.42578125" style="2" customWidth="1"/>
    <col min="15" max="15" width="15.5703125" style="2" customWidth="1"/>
    <col min="16" max="16" width="18.42578125" style="2" customWidth="1"/>
    <col min="17" max="19" width="18.5703125" style="2" customWidth="1"/>
    <col min="20" max="20" width="18.140625" customWidth="1"/>
  </cols>
  <sheetData>
    <row r="1" spans="1:20" x14ac:dyDescent="0.25">
      <c r="A1" s="1" t="s">
        <v>0</v>
      </c>
      <c r="B1" s="1"/>
      <c r="D1"/>
      <c r="E1"/>
      <c r="F1"/>
      <c r="G1"/>
      <c r="H1"/>
      <c r="I1"/>
      <c r="J1"/>
      <c r="K1"/>
      <c r="L1"/>
      <c r="M1"/>
      <c r="N1"/>
      <c r="O1"/>
      <c r="P1"/>
      <c r="Q1"/>
      <c r="R1"/>
      <c r="S1"/>
    </row>
    <row r="2" spans="1:20" x14ac:dyDescent="0.25">
      <c r="B2"/>
      <c r="C2"/>
      <c r="D2"/>
      <c r="E2"/>
      <c r="F2"/>
      <c r="G2"/>
      <c r="H2"/>
      <c r="I2"/>
      <c r="J2"/>
      <c r="K2"/>
      <c r="L2"/>
      <c r="M2"/>
      <c r="N2"/>
      <c r="O2"/>
      <c r="P2"/>
      <c r="Q2"/>
      <c r="R2"/>
      <c r="S2"/>
    </row>
    <row r="3" spans="1:20" x14ac:dyDescent="0.25">
      <c r="A3" t="s">
        <v>1</v>
      </c>
      <c r="B3"/>
      <c r="D3"/>
      <c r="E3"/>
      <c r="F3"/>
      <c r="G3"/>
      <c r="H3"/>
      <c r="I3"/>
      <c r="J3"/>
      <c r="K3"/>
      <c r="L3"/>
      <c r="M3"/>
      <c r="N3"/>
      <c r="O3"/>
      <c r="P3"/>
      <c r="Q3"/>
      <c r="R3"/>
      <c r="S3"/>
    </row>
    <row r="4" spans="1:20" x14ac:dyDescent="0.25">
      <c r="B4"/>
      <c r="C4"/>
      <c r="D4"/>
      <c r="E4"/>
      <c r="F4"/>
      <c r="G4"/>
      <c r="H4"/>
      <c r="I4"/>
      <c r="J4"/>
      <c r="K4"/>
      <c r="L4"/>
      <c r="M4"/>
      <c r="N4"/>
      <c r="O4" s="1"/>
      <c r="P4"/>
      <c r="Q4"/>
      <c r="R4"/>
      <c r="S4"/>
    </row>
    <row r="5" spans="1:20" ht="30.6" customHeight="1" x14ac:dyDescent="0.25">
      <c r="A5" s="3" t="s">
        <v>2</v>
      </c>
      <c r="B5" s="4" t="s">
        <v>3</v>
      </c>
      <c r="C5" s="3" t="s">
        <v>4</v>
      </c>
      <c r="D5" s="3" t="s">
        <v>5</v>
      </c>
      <c r="E5" s="3" t="s">
        <v>6</v>
      </c>
      <c r="F5" s="3" t="s">
        <v>7</v>
      </c>
      <c r="G5" s="3" t="s">
        <v>8</v>
      </c>
      <c r="H5" s="3" t="s">
        <v>9</v>
      </c>
      <c r="I5" s="3" t="s">
        <v>10</v>
      </c>
      <c r="J5" s="3" t="s">
        <v>11</v>
      </c>
      <c r="K5" s="4" t="s">
        <v>12</v>
      </c>
      <c r="L5" s="3" t="s">
        <v>13</v>
      </c>
      <c r="M5" s="4" t="s">
        <v>14</v>
      </c>
      <c r="N5" s="4" t="s">
        <v>15</v>
      </c>
      <c r="O5" s="4" t="s">
        <v>16</v>
      </c>
      <c r="P5" s="4" t="s">
        <v>17</v>
      </c>
      <c r="Q5" s="4" t="s">
        <v>18</v>
      </c>
      <c r="R5" s="4" t="s">
        <v>19</v>
      </c>
      <c r="S5" s="4" t="s">
        <v>20</v>
      </c>
      <c r="T5" s="4" t="s">
        <v>21</v>
      </c>
    </row>
    <row r="6" spans="1:20" x14ac:dyDescent="0.25">
      <c r="A6" s="3"/>
      <c r="B6" s="4"/>
      <c r="C6" s="3"/>
      <c r="D6" s="3"/>
      <c r="E6" s="3"/>
      <c r="F6" s="3"/>
      <c r="G6" s="3"/>
      <c r="H6" s="3"/>
      <c r="I6" s="3"/>
      <c r="J6" s="3"/>
      <c r="K6" s="4"/>
      <c r="L6" s="3"/>
      <c r="M6" s="4"/>
      <c r="N6" s="4"/>
      <c r="O6" s="5"/>
      <c r="P6" s="4"/>
      <c r="Q6" s="4"/>
      <c r="R6" s="4"/>
      <c r="S6" s="4"/>
      <c r="T6" s="4"/>
    </row>
    <row r="7" spans="1:20" ht="30" x14ac:dyDescent="0.25">
      <c r="A7" s="2">
        <v>1</v>
      </c>
      <c r="B7" s="2" t="s">
        <v>22</v>
      </c>
      <c r="C7" s="6">
        <v>44671</v>
      </c>
      <c r="D7" s="2" t="s">
        <v>23</v>
      </c>
      <c r="E7" s="2" t="s">
        <v>24</v>
      </c>
      <c r="F7" s="2">
        <v>1</v>
      </c>
      <c r="G7" s="7" t="s">
        <v>25</v>
      </c>
      <c r="H7" s="2" t="s">
        <v>26</v>
      </c>
      <c r="I7" s="2">
        <v>9.5</v>
      </c>
      <c r="J7" s="2">
        <f>I7/3.1416</f>
        <v>3.0239368474662593</v>
      </c>
      <c r="K7" s="2">
        <v>3.5</v>
      </c>
      <c r="L7" s="2" t="s">
        <v>27</v>
      </c>
      <c r="M7" s="2" t="s">
        <v>28</v>
      </c>
      <c r="N7" s="2">
        <f>0.00007854*(J7^2)</f>
        <v>7.1818500127323671E-4</v>
      </c>
      <c r="O7" s="2">
        <v>0.74353759200000002</v>
      </c>
      <c r="P7" s="2">
        <f>0.168*O7*(J7^2.471)</f>
        <v>1.9235673465075915</v>
      </c>
      <c r="R7" s="2">
        <f>(0.199*(O7^0.899))*(J7^2.22)</f>
        <v>1.7783852302355172</v>
      </c>
      <c r="T7" s="8"/>
    </row>
    <row r="8" spans="1:20" ht="30" x14ac:dyDescent="0.25">
      <c r="A8" s="2">
        <v>2</v>
      </c>
      <c r="B8" s="2" t="s">
        <v>22</v>
      </c>
      <c r="C8" s="6">
        <v>44671</v>
      </c>
      <c r="D8" s="2" t="s">
        <v>23</v>
      </c>
      <c r="E8" s="2" t="s">
        <v>24</v>
      </c>
      <c r="F8" s="2">
        <v>1</v>
      </c>
      <c r="G8" s="7" t="s">
        <v>25</v>
      </c>
      <c r="H8" s="2" t="s">
        <v>26</v>
      </c>
      <c r="I8" s="2">
        <v>10</v>
      </c>
      <c r="J8" s="2">
        <f t="shared" ref="J8:J71" si="0">I8/3.1416</f>
        <v>3.1830914183855361</v>
      </c>
      <c r="K8" s="2">
        <v>3.2</v>
      </c>
      <c r="L8" s="2" t="s">
        <v>27</v>
      </c>
      <c r="M8" s="2" t="s">
        <v>28</v>
      </c>
      <c r="N8" s="2">
        <f t="shared" ref="N8:N71" si="1">0.00007854*(J8^2)</f>
        <v>7.9577285459638415E-4</v>
      </c>
      <c r="O8" s="2">
        <v>0.743537593</v>
      </c>
      <c r="P8" s="2">
        <f>0.168*O8*(J8^2.471)</f>
        <v>2.1834958358763883</v>
      </c>
      <c r="R8" s="2">
        <f t="shared" ref="R8:R71" si="2">(0.199*(O8^0.899))*(J8^2.22)</f>
        <v>1.9928721572688226</v>
      </c>
      <c r="T8" s="8"/>
    </row>
    <row r="9" spans="1:20" ht="30" x14ac:dyDescent="0.25">
      <c r="A9" s="2">
        <v>3</v>
      </c>
      <c r="B9" s="2" t="s">
        <v>22</v>
      </c>
      <c r="C9" s="6">
        <v>44671</v>
      </c>
      <c r="D9" s="2" t="s">
        <v>23</v>
      </c>
      <c r="E9" s="2" t="s">
        <v>24</v>
      </c>
      <c r="F9" s="2">
        <v>1</v>
      </c>
      <c r="G9" s="7" t="s">
        <v>25</v>
      </c>
      <c r="H9" s="2" t="s">
        <v>26</v>
      </c>
      <c r="I9" s="2">
        <v>42.5</v>
      </c>
      <c r="J9" s="2">
        <f t="shared" si="0"/>
        <v>13.528138528138529</v>
      </c>
      <c r="K9" s="2">
        <v>16</v>
      </c>
      <c r="L9" s="2" t="s">
        <v>27</v>
      </c>
      <c r="M9" s="2" t="s">
        <v>28</v>
      </c>
      <c r="N9" s="2">
        <f t="shared" si="1"/>
        <v>1.4373647186147188E-2</v>
      </c>
      <c r="O9" s="2">
        <v>0.74353759399999997</v>
      </c>
      <c r="P9" s="2">
        <f>0.168*O9*(J9^2.471)</f>
        <v>77.965310846979946</v>
      </c>
      <c r="R9" s="2">
        <f t="shared" si="2"/>
        <v>49.488337543065995</v>
      </c>
      <c r="T9" s="8"/>
    </row>
    <row r="10" spans="1:20" ht="30" x14ac:dyDescent="0.25">
      <c r="A10" s="2">
        <v>4</v>
      </c>
      <c r="B10" s="2" t="s">
        <v>22</v>
      </c>
      <c r="C10" s="6">
        <v>44671</v>
      </c>
      <c r="D10" s="2" t="s">
        <v>23</v>
      </c>
      <c r="E10" s="2" t="s">
        <v>24</v>
      </c>
      <c r="F10" s="2">
        <v>1</v>
      </c>
      <c r="G10" s="7" t="s">
        <v>25</v>
      </c>
      <c r="H10" s="2" t="s">
        <v>26</v>
      </c>
      <c r="I10" s="2">
        <v>12</v>
      </c>
      <c r="J10" s="2">
        <f t="shared" si="0"/>
        <v>3.8197097020626432</v>
      </c>
      <c r="K10" s="2">
        <v>4</v>
      </c>
      <c r="L10" s="2" t="s">
        <v>27</v>
      </c>
      <c r="M10" s="2" t="s">
        <v>28</v>
      </c>
      <c r="N10" s="2">
        <f t="shared" si="1"/>
        <v>1.1459129106187928E-3</v>
      </c>
      <c r="O10" s="2">
        <v>0.74353759500000005</v>
      </c>
      <c r="P10" s="2">
        <f>0.168*O10*(J10^2.471)</f>
        <v>3.4261725256471753</v>
      </c>
      <c r="R10" s="2">
        <f t="shared" si="2"/>
        <v>2.9871828475244278</v>
      </c>
      <c r="T10" s="8"/>
    </row>
    <row r="11" spans="1:20" ht="30" x14ac:dyDescent="0.25">
      <c r="A11" s="2">
        <v>5</v>
      </c>
      <c r="B11" s="2" t="s">
        <v>22</v>
      </c>
      <c r="C11" s="6">
        <v>44671</v>
      </c>
      <c r="D11" s="2" t="s">
        <v>23</v>
      </c>
      <c r="E11" s="2" t="s">
        <v>24</v>
      </c>
      <c r="F11" s="2">
        <v>1</v>
      </c>
      <c r="G11" s="7" t="s">
        <v>25</v>
      </c>
      <c r="H11" s="2" t="s">
        <v>26</v>
      </c>
      <c r="I11" s="2">
        <v>11</v>
      </c>
      <c r="J11" s="2">
        <f t="shared" si="0"/>
        <v>3.5014005602240896</v>
      </c>
      <c r="K11" s="2">
        <v>3.2</v>
      </c>
      <c r="L11" s="2" t="s">
        <v>27</v>
      </c>
      <c r="M11" s="2" t="s">
        <v>28</v>
      </c>
      <c r="N11" s="2">
        <f t="shared" si="1"/>
        <v>9.628851540616247E-4</v>
      </c>
      <c r="O11" s="2">
        <v>0.74353759600000002</v>
      </c>
      <c r="P11" s="2">
        <f>0.168*O11*(J11^2.471)</f>
        <v>2.7633359991422091</v>
      </c>
      <c r="R11" s="2">
        <f t="shared" si="2"/>
        <v>2.4624714401541921</v>
      </c>
      <c r="T11" s="8"/>
    </row>
    <row r="12" spans="1:20" ht="30" x14ac:dyDescent="0.25">
      <c r="A12" s="2">
        <v>6</v>
      </c>
      <c r="B12" s="2" t="s">
        <v>22</v>
      </c>
      <c r="C12" s="6">
        <v>44671</v>
      </c>
      <c r="D12" s="2" t="s">
        <v>23</v>
      </c>
      <c r="E12" s="2" t="s">
        <v>24</v>
      </c>
      <c r="F12" s="2">
        <v>1</v>
      </c>
      <c r="G12" s="7" t="s">
        <v>25</v>
      </c>
      <c r="H12" s="2" t="s">
        <v>26</v>
      </c>
      <c r="I12" s="2">
        <v>25</v>
      </c>
      <c r="J12" s="2">
        <f t="shared" si="0"/>
        <v>7.9577285459638398</v>
      </c>
      <c r="K12" s="2">
        <v>6</v>
      </c>
      <c r="L12" s="2" t="s">
        <v>27</v>
      </c>
      <c r="M12" s="2" t="s">
        <v>28</v>
      </c>
      <c r="N12" s="2">
        <f t="shared" si="1"/>
        <v>4.9735803412274005E-3</v>
      </c>
      <c r="O12" s="2">
        <v>0.74353759699999999</v>
      </c>
      <c r="P12" s="2">
        <f t="shared" ref="P12:P75" si="3">0.168*O12*(J12^2.471)</f>
        <v>21.01174549587784</v>
      </c>
      <c r="R12" s="2">
        <f t="shared" si="2"/>
        <v>15.237238345216751</v>
      </c>
      <c r="T12" s="8"/>
    </row>
    <row r="13" spans="1:20" ht="30" x14ac:dyDescent="0.25">
      <c r="A13" s="2">
        <v>7</v>
      </c>
      <c r="B13" s="2" t="s">
        <v>22</v>
      </c>
      <c r="C13" s="6">
        <v>44671</v>
      </c>
      <c r="D13" s="2" t="s">
        <v>23</v>
      </c>
      <c r="E13" s="2" t="s">
        <v>24</v>
      </c>
      <c r="F13" s="2">
        <v>1</v>
      </c>
      <c r="G13" s="7" t="s">
        <v>25</v>
      </c>
      <c r="H13" s="2" t="s">
        <v>26</v>
      </c>
      <c r="I13" s="2">
        <v>11.1</v>
      </c>
      <c r="J13" s="2">
        <f t="shared" si="0"/>
        <v>3.5332314744079452</v>
      </c>
      <c r="K13" s="2">
        <v>4</v>
      </c>
      <c r="L13" s="2" t="s">
        <v>27</v>
      </c>
      <c r="M13" s="2" t="s">
        <v>28</v>
      </c>
      <c r="N13" s="2">
        <f t="shared" si="1"/>
        <v>9.8047173414820481E-4</v>
      </c>
      <c r="O13" s="2">
        <v>0.74353759799999997</v>
      </c>
      <c r="P13" s="2">
        <f t="shared" si="3"/>
        <v>2.8258262266436143</v>
      </c>
      <c r="R13" s="2">
        <f t="shared" si="2"/>
        <v>2.5124443738082909</v>
      </c>
      <c r="T13" s="8"/>
    </row>
    <row r="14" spans="1:20" ht="30" x14ac:dyDescent="0.25">
      <c r="A14" s="2">
        <v>8</v>
      </c>
      <c r="B14" s="2" t="s">
        <v>22</v>
      </c>
      <c r="C14" s="6">
        <v>44671</v>
      </c>
      <c r="D14" s="2" t="s">
        <v>23</v>
      </c>
      <c r="E14" s="2" t="s">
        <v>24</v>
      </c>
      <c r="F14" s="2">
        <v>1</v>
      </c>
      <c r="G14" s="7" t="s">
        <v>25</v>
      </c>
      <c r="H14" s="2" t="s">
        <v>26</v>
      </c>
      <c r="I14" s="2">
        <v>15.5</v>
      </c>
      <c r="J14" s="2">
        <f t="shared" si="0"/>
        <v>4.9337916984975809</v>
      </c>
      <c r="K14" s="2">
        <v>5.5</v>
      </c>
      <c r="L14" s="2" t="s">
        <v>27</v>
      </c>
      <c r="M14" s="2" t="s">
        <v>28</v>
      </c>
      <c r="N14" s="2">
        <f t="shared" si="1"/>
        <v>1.9118442831678128E-3</v>
      </c>
      <c r="O14" s="2">
        <v>0.74353759900000005</v>
      </c>
      <c r="P14" s="2">
        <f t="shared" si="3"/>
        <v>6.4485489032438554</v>
      </c>
      <c r="R14" s="2">
        <f t="shared" si="2"/>
        <v>5.2724905825217228</v>
      </c>
      <c r="T14" s="8"/>
    </row>
    <row r="15" spans="1:20" ht="30" x14ac:dyDescent="0.25">
      <c r="A15" s="2">
        <v>9</v>
      </c>
      <c r="B15" s="2" t="s">
        <v>22</v>
      </c>
      <c r="C15" s="6">
        <v>44671</v>
      </c>
      <c r="D15" s="2" t="s">
        <v>23</v>
      </c>
      <c r="E15" s="2" t="s">
        <v>24</v>
      </c>
      <c r="F15" s="2">
        <v>1</v>
      </c>
      <c r="G15" s="7" t="s">
        <v>25</v>
      </c>
      <c r="H15" s="2" t="s">
        <v>26</v>
      </c>
      <c r="I15" s="2">
        <v>9.5</v>
      </c>
      <c r="J15" s="2">
        <f t="shared" si="0"/>
        <v>3.0239368474662593</v>
      </c>
      <c r="K15" s="2">
        <v>4</v>
      </c>
      <c r="L15" s="2" t="s">
        <v>27</v>
      </c>
      <c r="M15" s="2" t="s">
        <v>28</v>
      </c>
      <c r="N15" s="2">
        <f t="shared" si="1"/>
        <v>7.1818500127323671E-4</v>
      </c>
      <c r="O15" s="2">
        <v>0.74353760000000002</v>
      </c>
      <c r="P15" s="2">
        <f t="shared" si="3"/>
        <v>1.9235673672039744</v>
      </c>
      <c r="R15" s="2">
        <f t="shared" si="2"/>
        <v>1.7783852474372659</v>
      </c>
      <c r="T15" s="8"/>
    </row>
    <row r="16" spans="1:20" ht="30" x14ac:dyDescent="0.25">
      <c r="A16" s="2">
        <v>10</v>
      </c>
      <c r="B16" s="2" t="s">
        <v>22</v>
      </c>
      <c r="C16" s="6">
        <v>44671</v>
      </c>
      <c r="D16" s="2" t="s">
        <v>23</v>
      </c>
      <c r="E16" s="2" t="s">
        <v>24</v>
      </c>
      <c r="F16" s="2">
        <v>1</v>
      </c>
      <c r="G16" s="7" t="s">
        <v>25</v>
      </c>
      <c r="H16" s="2" t="s">
        <v>26</v>
      </c>
      <c r="I16" s="2">
        <v>12.5</v>
      </c>
      <c r="J16" s="2">
        <f t="shared" si="0"/>
        <v>3.9788642729819199</v>
      </c>
      <c r="K16" s="2">
        <v>5</v>
      </c>
      <c r="L16" s="2" t="s">
        <v>27</v>
      </c>
      <c r="M16" s="2" t="s">
        <v>28</v>
      </c>
      <c r="N16" s="2">
        <f t="shared" si="1"/>
        <v>1.2433950853068501E-3</v>
      </c>
      <c r="O16" s="2">
        <v>0.74353760099999999</v>
      </c>
      <c r="P16" s="2">
        <f t="shared" si="3"/>
        <v>3.7898063125176944</v>
      </c>
      <c r="R16" s="2">
        <f t="shared" si="2"/>
        <v>3.270541563309223</v>
      </c>
      <c r="T16" s="8"/>
    </row>
    <row r="17" spans="1:20" ht="30" x14ac:dyDescent="0.25">
      <c r="A17" s="2">
        <v>11</v>
      </c>
      <c r="B17" s="2" t="s">
        <v>22</v>
      </c>
      <c r="C17" s="6">
        <v>44671</v>
      </c>
      <c r="D17" s="2" t="s">
        <v>23</v>
      </c>
      <c r="E17" s="2" t="s">
        <v>24</v>
      </c>
      <c r="F17" s="2">
        <v>1</v>
      </c>
      <c r="G17" s="7" t="s">
        <v>25</v>
      </c>
      <c r="H17" s="2" t="s">
        <v>26</v>
      </c>
      <c r="I17" s="2">
        <v>8.5</v>
      </c>
      <c r="J17" s="2">
        <f t="shared" si="0"/>
        <v>2.7056277056277058</v>
      </c>
      <c r="K17" s="2">
        <v>3.7</v>
      </c>
      <c r="L17" s="2" t="s">
        <v>27</v>
      </c>
      <c r="M17" s="2" t="s">
        <v>28</v>
      </c>
      <c r="N17" s="2">
        <f t="shared" si="1"/>
        <v>5.7494588744588749E-4</v>
      </c>
      <c r="O17" s="2">
        <v>0.74353760199999996</v>
      </c>
      <c r="P17" s="2">
        <f t="shared" si="3"/>
        <v>1.4613240731749997</v>
      </c>
      <c r="R17" s="2">
        <f t="shared" si="2"/>
        <v>1.3892789627133315</v>
      </c>
      <c r="T17" s="8"/>
    </row>
    <row r="18" spans="1:20" ht="30" x14ac:dyDescent="0.25">
      <c r="A18" s="2">
        <v>12</v>
      </c>
      <c r="B18" s="2" t="s">
        <v>22</v>
      </c>
      <c r="C18" s="6">
        <v>44671</v>
      </c>
      <c r="D18" s="2" t="s">
        <v>23</v>
      </c>
      <c r="E18" s="2" t="s">
        <v>24</v>
      </c>
      <c r="F18" s="2">
        <v>1</v>
      </c>
      <c r="G18" s="7" t="s">
        <v>25</v>
      </c>
      <c r="H18" s="2" t="s">
        <v>26</v>
      </c>
      <c r="I18" s="2">
        <v>8.3000000000000007</v>
      </c>
      <c r="J18" s="2">
        <f t="shared" si="0"/>
        <v>2.6419658772599952</v>
      </c>
      <c r="K18" s="2">
        <v>2.2999999999999998</v>
      </c>
      <c r="L18" s="2" t="s">
        <v>27</v>
      </c>
      <c r="M18" s="2" t="s">
        <v>28</v>
      </c>
      <c r="N18" s="2">
        <f t="shared" si="1"/>
        <v>5.4820791953144913E-4</v>
      </c>
      <c r="O18" s="2">
        <v>0.74353760300000005</v>
      </c>
      <c r="P18" s="2">
        <f t="shared" si="3"/>
        <v>1.3778258869229327</v>
      </c>
      <c r="R18" s="2">
        <f t="shared" si="2"/>
        <v>1.3177493477793001</v>
      </c>
      <c r="T18" s="8"/>
    </row>
    <row r="19" spans="1:20" ht="30" x14ac:dyDescent="0.25">
      <c r="A19" s="2">
        <v>13</v>
      </c>
      <c r="B19" s="2" t="s">
        <v>22</v>
      </c>
      <c r="C19" s="6">
        <v>44671</v>
      </c>
      <c r="D19" s="2" t="s">
        <v>23</v>
      </c>
      <c r="E19" s="2" t="s">
        <v>24</v>
      </c>
      <c r="F19" s="2">
        <v>1</v>
      </c>
      <c r="G19" s="7" t="s">
        <v>25</v>
      </c>
      <c r="H19" s="2" t="s">
        <v>26</v>
      </c>
      <c r="I19" s="2">
        <v>9.1999999999999993</v>
      </c>
      <c r="J19" s="2">
        <f t="shared" si="0"/>
        <v>2.9284441049146928</v>
      </c>
      <c r="K19" s="2">
        <v>1.9</v>
      </c>
      <c r="L19" s="2" t="s">
        <v>27</v>
      </c>
      <c r="M19" s="2" t="s">
        <v>28</v>
      </c>
      <c r="N19" s="2">
        <f t="shared" si="1"/>
        <v>6.7354214413037925E-4</v>
      </c>
      <c r="O19" s="2">
        <v>0.74353760400000002</v>
      </c>
      <c r="P19" s="2">
        <f t="shared" si="3"/>
        <v>1.7769372673001169</v>
      </c>
      <c r="R19" s="2">
        <f t="shared" si="2"/>
        <v>1.6561071115388646</v>
      </c>
      <c r="T19" s="8"/>
    </row>
    <row r="20" spans="1:20" ht="30" x14ac:dyDescent="0.25">
      <c r="A20" s="2">
        <v>14</v>
      </c>
      <c r="B20" s="2" t="s">
        <v>22</v>
      </c>
      <c r="C20" s="6">
        <v>44671</v>
      </c>
      <c r="D20" s="2" t="s">
        <v>23</v>
      </c>
      <c r="E20" s="2" t="s">
        <v>24</v>
      </c>
      <c r="F20" s="2">
        <v>1</v>
      </c>
      <c r="G20" s="7" t="s">
        <v>25</v>
      </c>
      <c r="H20" s="2" t="s">
        <v>26</v>
      </c>
      <c r="I20" s="2">
        <v>20</v>
      </c>
      <c r="J20" s="2">
        <f t="shared" si="0"/>
        <v>6.3661828367710722</v>
      </c>
      <c r="K20" s="2">
        <v>7.5</v>
      </c>
      <c r="L20" s="2" t="s">
        <v>27</v>
      </c>
      <c r="M20" s="2" t="s">
        <v>28</v>
      </c>
      <c r="N20" s="2">
        <f t="shared" si="1"/>
        <v>3.1830914183855366E-3</v>
      </c>
      <c r="O20" s="2">
        <v>0.74353760499999999</v>
      </c>
      <c r="P20" s="2">
        <f t="shared" si="3"/>
        <v>12.105911489583434</v>
      </c>
      <c r="R20" s="2">
        <f t="shared" si="2"/>
        <v>9.2846606751466787</v>
      </c>
      <c r="T20" s="8"/>
    </row>
    <row r="21" spans="1:20" ht="30" x14ac:dyDescent="0.25">
      <c r="A21" s="2">
        <v>15</v>
      </c>
      <c r="B21" s="2" t="s">
        <v>22</v>
      </c>
      <c r="C21" s="6">
        <v>44671</v>
      </c>
      <c r="D21" s="2" t="s">
        <v>23</v>
      </c>
      <c r="E21" s="2" t="s">
        <v>24</v>
      </c>
      <c r="F21" s="2">
        <v>1</v>
      </c>
      <c r="G21" s="7" t="s">
        <v>25</v>
      </c>
      <c r="H21" s="2" t="s">
        <v>26</v>
      </c>
      <c r="I21" s="2">
        <v>20.100000000000001</v>
      </c>
      <c r="J21" s="2">
        <f t="shared" si="0"/>
        <v>6.3980137509549282</v>
      </c>
      <c r="K21" s="2">
        <v>7</v>
      </c>
      <c r="L21" s="2" t="s">
        <v>27</v>
      </c>
      <c r="M21" s="2" t="s">
        <v>28</v>
      </c>
      <c r="N21" s="2">
        <f t="shared" si="1"/>
        <v>3.2150019098548524E-3</v>
      </c>
      <c r="O21" s="2">
        <v>0.74353760599999996</v>
      </c>
      <c r="P21" s="2">
        <f t="shared" si="3"/>
        <v>12.256030512308435</v>
      </c>
      <c r="R21" s="2">
        <f t="shared" si="2"/>
        <v>9.3880348673218581</v>
      </c>
      <c r="T21" s="8"/>
    </row>
    <row r="22" spans="1:20" ht="30" x14ac:dyDescent="0.25">
      <c r="A22" s="2">
        <v>16</v>
      </c>
      <c r="B22" s="2" t="s">
        <v>22</v>
      </c>
      <c r="C22" s="6">
        <v>44671</v>
      </c>
      <c r="D22" s="2" t="s">
        <v>23</v>
      </c>
      <c r="E22" s="2" t="s">
        <v>24</v>
      </c>
      <c r="F22" s="2">
        <v>1</v>
      </c>
      <c r="G22" s="7" t="s">
        <v>25</v>
      </c>
      <c r="H22" s="2" t="s">
        <v>26</v>
      </c>
      <c r="I22" s="2">
        <v>12.4</v>
      </c>
      <c r="J22" s="2">
        <f t="shared" si="0"/>
        <v>3.9470333587980648</v>
      </c>
      <c r="K22" s="2">
        <v>4.5</v>
      </c>
      <c r="L22" s="2" t="s">
        <v>27</v>
      </c>
      <c r="M22" s="2" t="s">
        <v>28</v>
      </c>
      <c r="N22" s="2">
        <f t="shared" si="1"/>
        <v>1.2235803412274002E-3</v>
      </c>
      <c r="O22" s="2">
        <v>0.74353760700000004</v>
      </c>
      <c r="P22" s="2">
        <f t="shared" si="3"/>
        <v>3.7153297080547438</v>
      </c>
      <c r="R22" s="2">
        <f t="shared" si="2"/>
        <v>3.212740055811226</v>
      </c>
      <c r="T22" s="8"/>
    </row>
    <row r="23" spans="1:20" ht="30" x14ac:dyDescent="0.25">
      <c r="A23" s="2">
        <v>17</v>
      </c>
      <c r="B23" s="2" t="s">
        <v>22</v>
      </c>
      <c r="C23" s="6">
        <v>44671</v>
      </c>
      <c r="D23" s="2" t="s">
        <v>23</v>
      </c>
      <c r="E23" s="2" t="s">
        <v>24</v>
      </c>
      <c r="F23" s="2">
        <v>1</v>
      </c>
      <c r="G23" s="7" t="s">
        <v>25</v>
      </c>
      <c r="H23" s="2" t="s">
        <v>26</v>
      </c>
      <c r="I23" s="2">
        <v>14.9</v>
      </c>
      <c r="J23" s="2">
        <f t="shared" si="0"/>
        <v>4.7428062133944486</v>
      </c>
      <c r="K23" s="2">
        <v>4.5</v>
      </c>
      <c r="L23" s="2" t="s">
        <v>27</v>
      </c>
      <c r="M23" s="2" t="s">
        <v>28</v>
      </c>
      <c r="N23" s="2">
        <f t="shared" si="1"/>
        <v>1.7666953144894321E-3</v>
      </c>
      <c r="O23" s="2">
        <v>0.74353760800000002</v>
      </c>
      <c r="P23" s="2">
        <f t="shared" si="3"/>
        <v>5.8491888847053088</v>
      </c>
      <c r="R23" s="2">
        <f t="shared" si="2"/>
        <v>4.8300648676940456</v>
      </c>
      <c r="T23" s="8"/>
    </row>
    <row r="24" spans="1:20" ht="30" x14ac:dyDescent="0.25">
      <c r="A24" s="2">
        <v>18</v>
      </c>
      <c r="B24" s="2" t="s">
        <v>22</v>
      </c>
      <c r="C24" s="6">
        <v>44671</v>
      </c>
      <c r="D24" s="2" t="s">
        <v>23</v>
      </c>
      <c r="E24" s="2" t="s">
        <v>24</v>
      </c>
      <c r="F24" s="2">
        <v>1</v>
      </c>
      <c r="G24" s="7" t="s">
        <v>25</v>
      </c>
      <c r="H24" s="2" t="s">
        <v>26</v>
      </c>
      <c r="I24" s="2">
        <v>10.5</v>
      </c>
      <c r="J24" s="2">
        <f t="shared" si="0"/>
        <v>3.3422459893048129</v>
      </c>
      <c r="K24" s="2">
        <v>4</v>
      </c>
      <c r="L24" s="2" t="s">
        <v>27</v>
      </c>
      <c r="M24" s="2" t="s">
        <v>28</v>
      </c>
      <c r="N24" s="2">
        <f t="shared" si="1"/>
        <v>8.7733957219251351E-4</v>
      </c>
      <c r="O24" s="2">
        <v>0.74353760899999999</v>
      </c>
      <c r="P24" s="2">
        <f t="shared" si="3"/>
        <v>2.4632649958584603</v>
      </c>
      <c r="R24" s="2">
        <f t="shared" si="2"/>
        <v>2.2208523798917605</v>
      </c>
      <c r="T24" s="8"/>
    </row>
    <row r="25" spans="1:20" ht="30" x14ac:dyDescent="0.25">
      <c r="A25" s="2">
        <v>19</v>
      </c>
      <c r="B25" s="2" t="s">
        <v>22</v>
      </c>
      <c r="C25" s="6">
        <v>44671</v>
      </c>
      <c r="D25" s="2" t="s">
        <v>23</v>
      </c>
      <c r="E25" s="2" t="s">
        <v>24</v>
      </c>
      <c r="F25" s="2">
        <v>1</v>
      </c>
      <c r="G25" s="7" t="s">
        <v>25</v>
      </c>
      <c r="H25" s="2" t="s">
        <v>26</v>
      </c>
      <c r="I25" s="2">
        <v>32.4</v>
      </c>
      <c r="J25" s="2">
        <f t="shared" si="0"/>
        <v>10.313216195569137</v>
      </c>
      <c r="K25" s="2">
        <v>9.5</v>
      </c>
      <c r="L25" s="2" t="s">
        <v>27</v>
      </c>
      <c r="M25" s="2" t="s">
        <v>28</v>
      </c>
      <c r="N25" s="2">
        <f t="shared" si="1"/>
        <v>8.353705118411001E-3</v>
      </c>
      <c r="O25" s="2">
        <v>0.74353760999999996</v>
      </c>
      <c r="P25" s="2">
        <f t="shared" si="3"/>
        <v>39.875771451541894</v>
      </c>
      <c r="R25" s="2">
        <f t="shared" si="2"/>
        <v>27.095013466186913</v>
      </c>
      <c r="T25" s="8"/>
    </row>
    <row r="26" spans="1:20" ht="30" x14ac:dyDescent="0.25">
      <c r="A26" s="2">
        <v>20</v>
      </c>
      <c r="B26" s="2" t="s">
        <v>22</v>
      </c>
      <c r="C26" s="6">
        <v>44671</v>
      </c>
      <c r="D26" s="2" t="s">
        <v>23</v>
      </c>
      <c r="E26" s="2" t="s">
        <v>24</v>
      </c>
      <c r="F26" s="2">
        <v>1</v>
      </c>
      <c r="G26" s="7" t="s">
        <v>25</v>
      </c>
      <c r="H26" s="2" t="s">
        <v>26</v>
      </c>
      <c r="I26" s="2">
        <v>40.6</v>
      </c>
      <c r="J26" s="2">
        <f t="shared" si="0"/>
        <v>12.923351158645277</v>
      </c>
      <c r="K26" s="2">
        <v>16</v>
      </c>
      <c r="L26" s="2" t="s">
        <v>27</v>
      </c>
      <c r="M26" s="2" t="s">
        <v>28</v>
      </c>
      <c r="N26" s="2">
        <f t="shared" si="1"/>
        <v>1.3117201426024957E-2</v>
      </c>
      <c r="O26" s="2">
        <v>0.74353761100000004</v>
      </c>
      <c r="P26" s="2">
        <f t="shared" si="3"/>
        <v>69.633817911195592</v>
      </c>
      <c r="R26" s="2">
        <f t="shared" si="2"/>
        <v>44.710264962840881</v>
      </c>
      <c r="T26" s="8"/>
    </row>
    <row r="27" spans="1:20" ht="30" x14ac:dyDescent="0.25">
      <c r="A27" s="2">
        <v>21</v>
      </c>
      <c r="B27" s="2" t="s">
        <v>22</v>
      </c>
      <c r="C27" s="6">
        <v>44671</v>
      </c>
      <c r="D27" s="2" t="s">
        <v>23</v>
      </c>
      <c r="E27" s="2" t="s">
        <v>24</v>
      </c>
      <c r="F27" s="2">
        <v>1</v>
      </c>
      <c r="G27" s="7" t="s">
        <v>25</v>
      </c>
      <c r="H27" s="2" t="s">
        <v>26</v>
      </c>
      <c r="I27" s="2">
        <v>40</v>
      </c>
      <c r="J27" s="2">
        <f t="shared" si="0"/>
        <v>12.732365673542144</v>
      </c>
      <c r="K27" s="2">
        <v>12</v>
      </c>
      <c r="L27" s="2" t="s">
        <v>27</v>
      </c>
      <c r="M27" s="2" t="s">
        <v>28</v>
      </c>
      <c r="N27" s="2">
        <f t="shared" si="1"/>
        <v>1.2732365673542146E-2</v>
      </c>
      <c r="O27" s="2">
        <v>0.74353761200000001</v>
      </c>
      <c r="P27" s="2">
        <f t="shared" si="3"/>
        <v>67.118558048128307</v>
      </c>
      <c r="R27" s="2">
        <f t="shared" si="2"/>
        <v>43.256624875331383</v>
      </c>
      <c r="T27" s="8"/>
    </row>
    <row r="28" spans="1:20" ht="30" x14ac:dyDescent="0.25">
      <c r="A28" s="2">
        <v>22</v>
      </c>
      <c r="B28" s="2" t="s">
        <v>22</v>
      </c>
      <c r="C28" s="6">
        <v>44671</v>
      </c>
      <c r="D28" s="2" t="s">
        <v>23</v>
      </c>
      <c r="E28" s="2" t="s">
        <v>24</v>
      </c>
      <c r="F28" s="2">
        <v>1</v>
      </c>
      <c r="G28" s="7" t="s">
        <v>25</v>
      </c>
      <c r="H28" s="2" t="s">
        <v>26</v>
      </c>
      <c r="I28" s="2">
        <v>47.1</v>
      </c>
      <c r="J28" s="2">
        <f t="shared" si="0"/>
        <v>14.992360580595875</v>
      </c>
      <c r="K28" s="2">
        <v>16</v>
      </c>
      <c r="L28" s="2" t="s">
        <v>27</v>
      </c>
      <c r="M28" s="2" t="s">
        <v>28</v>
      </c>
      <c r="N28" s="2">
        <f t="shared" si="1"/>
        <v>1.7653504583651645E-2</v>
      </c>
      <c r="O28" s="2">
        <v>0.74353761299999999</v>
      </c>
      <c r="P28" s="2">
        <f t="shared" si="3"/>
        <v>100.50485496999502</v>
      </c>
      <c r="R28" s="2">
        <f t="shared" si="2"/>
        <v>62.170715271233014</v>
      </c>
      <c r="T28" s="8"/>
    </row>
    <row r="29" spans="1:20" ht="30" x14ac:dyDescent="0.25">
      <c r="A29" s="2">
        <v>23</v>
      </c>
      <c r="B29" s="2" t="s">
        <v>22</v>
      </c>
      <c r="C29" s="6">
        <v>44671</v>
      </c>
      <c r="D29" s="2" t="s">
        <v>23</v>
      </c>
      <c r="E29" s="2" t="s">
        <v>24</v>
      </c>
      <c r="F29" s="2">
        <v>1</v>
      </c>
      <c r="G29" s="7" t="s">
        <v>25</v>
      </c>
      <c r="H29" s="2" t="s">
        <v>26</v>
      </c>
      <c r="I29" s="2">
        <v>59.2</v>
      </c>
      <c r="J29" s="2">
        <f t="shared" si="0"/>
        <v>18.843901196842374</v>
      </c>
      <c r="K29" s="2">
        <v>17</v>
      </c>
      <c r="L29" s="2" t="s">
        <v>27</v>
      </c>
      <c r="M29" s="2" t="s">
        <v>28</v>
      </c>
      <c r="N29" s="2">
        <f t="shared" si="1"/>
        <v>2.7888973771326719E-2</v>
      </c>
      <c r="O29" s="2">
        <v>0.74353761399999996</v>
      </c>
      <c r="P29" s="2">
        <f t="shared" si="3"/>
        <v>176.83137242775211</v>
      </c>
      <c r="R29" s="2">
        <f t="shared" si="2"/>
        <v>103.28414044376174</v>
      </c>
      <c r="T29" s="8"/>
    </row>
    <row r="30" spans="1:20" ht="30" x14ac:dyDescent="0.25">
      <c r="A30" s="2">
        <v>24</v>
      </c>
      <c r="B30" s="2" t="s">
        <v>22</v>
      </c>
      <c r="C30" s="6">
        <v>44671</v>
      </c>
      <c r="D30" s="2" t="s">
        <v>23</v>
      </c>
      <c r="E30" s="2" t="s">
        <v>24</v>
      </c>
      <c r="F30" s="2">
        <v>1</v>
      </c>
      <c r="G30" s="7" t="s">
        <v>25</v>
      </c>
      <c r="H30" s="2" t="s">
        <v>26</v>
      </c>
      <c r="I30" s="2">
        <v>18.5</v>
      </c>
      <c r="J30" s="2">
        <f t="shared" si="0"/>
        <v>5.8887191240132415</v>
      </c>
      <c r="K30" s="2">
        <v>5</v>
      </c>
      <c r="L30" s="2" t="s">
        <v>27</v>
      </c>
      <c r="M30" s="2" t="s">
        <v>28</v>
      </c>
      <c r="N30" s="2">
        <f t="shared" si="1"/>
        <v>2.7235325948561243E-3</v>
      </c>
      <c r="O30" s="2">
        <v>0.74353761500000004</v>
      </c>
      <c r="P30" s="2">
        <f t="shared" si="3"/>
        <v>9.9846701386674166</v>
      </c>
      <c r="Q30" s="2">
        <f>SUM(P7:P30)</f>
        <v>629.2162346248291</v>
      </c>
      <c r="R30" s="2">
        <f t="shared" si="2"/>
        <v>7.8090946768642633</v>
      </c>
      <c r="S30" s="2">
        <f>SUM(R7:R30)</f>
        <v>408.40569129465752</v>
      </c>
      <c r="T30" s="8"/>
    </row>
    <row r="31" spans="1:20" ht="30" x14ac:dyDescent="0.25">
      <c r="A31" s="2">
        <v>25</v>
      </c>
      <c r="B31" s="2" t="s">
        <v>22</v>
      </c>
      <c r="C31" s="6">
        <v>44671</v>
      </c>
      <c r="D31" s="2" t="s">
        <v>23</v>
      </c>
      <c r="E31" s="2" t="s">
        <v>24</v>
      </c>
      <c r="F31" s="2">
        <v>2</v>
      </c>
      <c r="G31" s="7" t="s">
        <v>29</v>
      </c>
      <c r="H31" s="2" t="s">
        <v>26</v>
      </c>
      <c r="I31" s="2">
        <v>13</v>
      </c>
      <c r="J31" s="2">
        <f t="shared" si="0"/>
        <v>4.1380188439011967</v>
      </c>
      <c r="K31" s="2">
        <v>2.5</v>
      </c>
      <c r="L31" s="2" t="s">
        <v>27</v>
      </c>
      <c r="M31" s="2" t="s">
        <v>28</v>
      </c>
      <c r="N31" s="2">
        <f t="shared" si="1"/>
        <v>1.3448561242678889E-3</v>
      </c>
      <c r="O31" s="2">
        <v>0.74353761600000001</v>
      </c>
      <c r="P31" s="2">
        <f t="shared" si="3"/>
        <v>4.1754799729983256</v>
      </c>
      <c r="R31" s="2">
        <f t="shared" si="2"/>
        <v>3.568072693410218</v>
      </c>
      <c r="T31" s="8"/>
    </row>
    <row r="32" spans="1:20" ht="30" x14ac:dyDescent="0.25">
      <c r="A32" s="2">
        <v>26</v>
      </c>
      <c r="B32" s="2" t="s">
        <v>22</v>
      </c>
      <c r="C32" s="6">
        <v>44671</v>
      </c>
      <c r="D32" s="2" t="s">
        <v>23</v>
      </c>
      <c r="E32" s="2" t="s">
        <v>24</v>
      </c>
      <c r="F32" s="2">
        <v>2</v>
      </c>
      <c r="G32" s="7" t="s">
        <v>29</v>
      </c>
      <c r="H32" s="2" t="s">
        <v>26</v>
      </c>
      <c r="I32" s="2">
        <v>24</v>
      </c>
      <c r="J32" s="2">
        <f t="shared" si="0"/>
        <v>7.6394194041252863</v>
      </c>
      <c r="K32" s="2">
        <v>8.5</v>
      </c>
      <c r="L32" s="2" t="s">
        <v>27</v>
      </c>
      <c r="M32" s="2" t="s">
        <v>28</v>
      </c>
      <c r="N32" s="2">
        <f t="shared" si="1"/>
        <v>4.5836516424751714E-3</v>
      </c>
      <c r="O32" s="2">
        <v>0.74353761699999998</v>
      </c>
      <c r="P32" s="2">
        <f t="shared" si="3"/>
        <v>18.99565880541838</v>
      </c>
      <c r="R32" s="2">
        <f t="shared" si="2"/>
        <v>13.917089135929409</v>
      </c>
      <c r="T32" s="8"/>
    </row>
    <row r="33" spans="1:20" ht="30" x14ac:dyDescent="0.25">
      <c r="A33" s="2">
        <v>27</v>
      </c>
      <c r="B33" s="2" t="s">
        <v>22</v>
      </c>
      <c r="C33" s="6">
        <v>44671</v>
      </c>
      <c r="D33" s="2" t="s">
        <v>23</v>
      </c>
      <c r="E33" s="2" t="s">
        <v>24</v>
      </c>
      <c r="F33" s="2">
        <v>2</v>
      </c>
      <c r="G33" s="7" t="s">
        <v>29</v>
      </c>
      <c r="H33" s="2" t="s">
        <v>26</v>
      </c>
      <c r="I33" s="2">
        <v>20.6</v>
      </c>
      <c r="J33" s="2">
        <f t="shared" si="0"/>
        <v>6.5571683218742045</v>
      </c>
      <c r="K33" s="2">
        <v>6</v>
      </c>
      <c r="L33" s="2" t="s">
        <v>27</v>
      </c>
      <c r="M33" s="2" t="s">
        <v>28</v>
      </c>
      <c r="N33" s="2">
        <f t="shared" si="1"/>
        <v>3.3769416857652159E-3</v>
      </c>
      <c r="O33" s="2">
        <v>0.74353761799999996</v>
      </c>
      <c r="P33" s="2">
        <f t="shared" si="3"/>
        <v>13.023217212363502</v>
      </c>
      <c r="R33" s="2">
        <f t="shared" si="2"/>
        <v>9.9143599416909822</v>
      </c>
      <c r="T33" s="8"/>
    </row>
    <row r="34" spans="1:20" ht="30" x14ac:dyDescent="0.25">
      <c r="A34" s="2">
        <v>28</v>
      </c>
      <c r="B34" s="2" t="s">
        <v>22</v>
      </c>
      <c r="C34" s="6">
        <v>44671</v>
      </c>
      <c r="D34" s="2" t="s">
        <v>23</v>
      </c>
      <c r="E34" s="2" t="s">
        <v>24</v>
      </c>
      <c r="F34" s="2">
        <v>2</v>
      </c>
      <c r="G34" s="7" t="s">
        <v>29</v>
      </c>
      <c r="H34" s="2" t="s">
        <v>26</v>
      </c>
      <c r="I34" s="2">
        <v>31.4</v>
      </c>
      <c r="J34" s="2">
        <f t="shared" si="0"/>
        <v>9.9949070537305822</v>
      </c>
      <c r="K34" s="2">
        <v>10</v>
      </c>
      <c r="L34" s="2" t="s">
        <v>27</v>
      </c>
      <c r="M34" s="2" t="s">
        <v>28</v>
      </c>
      <c r="N34" s="2">
        <f t="shared" si="1"/>
        <v>7.8460020371785063E-3</v>
      </c>
      <c r="O34" s="2">
        <v>0.74353761900000004</v>
      </c>
      <c r="P34" s="2">
        <f t="shared" si="3"/>
        <v>36.903328876240309</v>
      </c>
      <c r="R34" s="2">
        <f t="shared" si="2"/>
        <v>25.273376781666645</v>
      </c>
      <c r="T34" s="8"/>
    </row>
    <row r="35" spans="1:20" ht="30" x14ac:dyDescent="0.25">
      <c r="A35" s="2">
        <v>29</v>
      </c>
      <c r="B35" s="2" t="s">
        <v>22</v>
      </c>
      <c r="C35" s="6">
        <v>44671</v>
      </c>
      <c r="D35" s="2" t="s">
        <v>23</v>
      </c>
      <c r="E35" s="2" t="s">
        <v>24</v>
      </c>
      <c r="F35" s="2">
        <v>2</v>
      </c>
      <c r="G35" s="7" t="s">
        <v>29</v>
      </c>
      <c r="H35" s="2" t="s">
        <v>30</v>
      </c>
      <c r="I35" s="2">
        <v>44.5</v>
      </c>
      <c r="J35" s="2">
        <f t="shared" si="0"/>
        <v>14.164756811815636</v>
      </c>
      <c r="K35" s="2">
        <v>18</v>
      </c>
      <c r="L35" s="2" t="s">
        <v>27</v>
      </c>
      <c r="M35" s="2" t="s">
        <v>28</v>
      </c>
      <c r="N35" s="2">
        <f t="shared" si="1"/>
        <v>1.5758291953144897E-2</v>
      </c>
      <c r="O35" s="2">
        <v>0.62</v>
      </c>
      <c r="P35" s="2">
        <f t="shared" si="3"/>
        <v>72.834763346484124</v>
      </c>
      <c r="R35" s="2">
        <f t="shared" si="2"/>
        <v>46.547617586744501</v>
      </c>
      <c r="T35" s="8"/>
    </row>
    <row r="36" spans="1:20" ht="30" x14ac:dyDescent="0.25">
      <c r="A36" s="2">
        <v>30</v>
      </c>
      <c r="B36" s="2" t="s">
        <v>22</v>
      </c>
      <c r="C36" s="6">
        <v>44671</v>
      </c>
      <c r="D36" s="2" t="s">
        <v>23</v>
      </c>
      <c r="E36" s="2" t="s">
        <v>24</v>
      </c>
      <c r="F36" s="2">
        <v>2</v>
      </c>
      <c r="G36" s="7" t="s">
        <v>29</v>
      </c>
      <c r="H36" s="2" t="s">
        <v>30</v>
      </c>
      <c r="I36" s="2">
        <v>95</v>
      </c>
      <c r="J36" s="2">
        <f t="shared" si="0"/>
        <v>30.239368474662594</v>
      </c>
      <c r="K36" s="2">
        <v>22</v>
      </c>
      <c r="L36" s="2" t="s">
        <v>27</v>
      </c>
      <c r="M36" s="2" t="s">
        <v>28</v>
      </c>
      <c r="N36" s="2">
        <f t="shared" si="1"/>
        <v>7.1818500127323673E-2</v>
      </c>
      <c r="O36" s="2">
        <v>0.62</v>
      </c>
      <c r="P36" s="2">
        <f t="shared" si="3"/>
        <v>474.45623146878881</v>
      </c>
      <c r="R36" s="2">
        <f t="shared" si="2"/>
        <v>250.65977013464135</v>
      </c>
      <c r="T36" s="8"/>
    </row>
    <row r="37" spans="1:20" ht="30" x14ac:dyDescent="0.25">
      <c r="A37" s="2">
        <v>31</v>
      </c>
      <c r="B37" s="2" t="s">
        <v>22</v>
      </c>
      <c r="C37" s="6">
        <v>44671</v>
      </c>
      <c r="D37" s="2" t="s">
        <v>23</v>
      </c>
      <c r="E37" s="2" t="s">
        <v>24</v>
      </c>
      <c r="F37" s="2">
        <v>2</v>
      </c>
      <c r="G37" s="7" t="s">
        <v>29</v>
      </c>
      <c r="H37" s="2" t="s">
        <v>26</v>
      </c>
      <c r="I37" s="2">
        <v>15</v>
      </c>
      <c r="J37" s="2">
        <f t="shared" si="0"/>
        <v>4.7746371275783037</v>
      </c>
      <c r="K37" s="2">
        <v>3</v>
      </c>
      <c r="L37" s="2" t="s">
        <v>27</v>
      </c>
      <c r="M37" s="2" t="s">
        <v>28</v>
      </c>
      <c r="N37" s="2">
        <f t="shared" si="1"/>
        <v>1.7904889228418639E-3</v>
      </c>
      <c r="O37" s="2">
        <v>0.74353761900000004</v>
      </c>
      <c r="P37" s="2">
        <f t="shared" si="3"/>
        <v>5.9466706240232519</v>
      </c>
      <c r="R37" s="2">
        <f t="shared" si="2"/>
        <v>4.9023244232688743</v>
      </c>
      <c r="T37" s="8"/>
    </row>
    <row r="38" spans="1:20" ht="30" x14ac:dyDescent="0.25">
      <c r="A38" s="2">
        <v>32</v>
      </c>
      <c r="B38" s="2" t="s">
        <v>22</v>
      </c>
      <c r="C38" s="6">
        <v>44671</v>
      </c>
      <c r="D38" s="2" t="s">
        <v>23</v>
      </c>
      <c r="E38" s="2" t="s">
        <v>24</v>
      </c>
      <c r="F38" s="2">
        <v>2</v>
      </c>
      <c r="G38" s="7" t="s">
        <v>29</v>
      </c>
      <c r="H38" s="2" t="s">
        <v>26</v>
      </c>
      <c r="I38" s="2">
        <v>29.8</v>
      </c>
      <c r="J38" s="2">
        <f t="shared" si="0"/>
        <v>9.4856124267888973</v>
      </c>
      <c r="K38" s="2">
        <v>8</v>
      </c>
      <c r="L38" s="2" t="s">
        <v>27</v>
      </c>
      <c r="M38" s="2" t="s">
        <v>28</v>
      </c>
      <c r="N38" s="2">
        <f t="shared" si="1"/>
        <v>7.0667812579577284E-3</v>
      </c>
      <c r="O38" s="2">
        <v>0.74353762000000001</v>
      </c>
      <c r="P38" s="2">
        <f t="shared" si="3"/>
        <v>32.429538797667007</v>
      </c>
      <c r="R38" s="2">
        <f t="shared" si="2"/>
        <v>22.502955431394057</v>
      </c>
      <c r="T38" s="8"/>
    </row>
    <row r="39" spans="1:20" ht="30" x14ac:dyDescent="0.25">
      <c r="A39" s="2">
        <v>33</v>
      </c>
      <c r="B39" s="2" t="s">
        <v>22</v>
      </c>
      <c r="C39" s="6">
        <v>44671</v>
      </c>
      <c r="D39" s="2" t="s">
        <v>23</v>
      </c>
      <c r="E39" s="2" t="s">
        <v>24</v>
      </c>
      <c r="F39" s="2">
        <v>2</v>
      </c>
      <c r="G39" s="7" t="s">
        <v>29</v>
      </c>
      <c r="H39" s="2" t="s">
        <v>26</v>
      </c>
      <c r="I39" s="2">
        <v>27.6</v>
      </c>
      <c r="J39" s="2">
        <f t="shared" si="0"/>
        <v>8.7853323147440801</v>
      </c>
      <c r="K39" s="2">
        <v>10</v>
      </c>
      <c r="L39" s="2" t="s">
        <v>27</v>
      </c>
      <c r="M39" s="2" t="s">
        <v>28</v>
      </c>
      <c r="N39" s="2">
        <f t="shared" si="1"/>
        <v>6.0618792971734161E-3</v>
      </c>
      <c r="O39" s="2">
        <v>0.74353762099999998</v>
      </c>
      <c r="P39" s="2">
        <f t="shared" si="3"/>
        <v>26.831115337852932</v>
      </c>
      <c r="R39" s="2">
        <f t="shared" si="2"/>
        <v>18.980061551635675</v>
      </c>
      <c r="T39" s="8"/>
    </row>
    <row r="40" spans="1:20" ht="30" x14ac:dyDescent="0.25">
      <c r="A40" s="2">
        <v>34</v>
      </c>
      <c r="B40" s="2" t="s">
        <v>22</v>
      </c>
      <c r="C40" s="6">
        <v>44671</v>
      </c>
      <c r="D40" s="2" t="s">
        <v>23</v>
      </c>
      <c r="E40" s="2" t="s">
        <v>24</v>
      </c>
      <c r="F40" s="2">
        <v>2</v>
      </c>
      <c r="G40" s="7" t="s">
        <v>29</v>
      </c>
      <c r="H40" s="2" t="s">
        <v>26</v>
      </c>
      <c r="I40" s="2">
        <v>23.2</v>
      </c>
      <c r="J40" s="2">
        <f t="shared" si="0"/>
        <v>7.3847720906544438</v>
      </c>
      <c r="K40" s="2">
        <v>8</v>
      </c>
      <c r="L40" s="2" t="s">
        <v>27</v>
      </c>
      <c r="M40" s="2" t="s">
        <v>28</v>
      </c>
      <c r="N40" s="2">
        <f t="shared" si="1"/>
        <v>4.2831678125795775E-3</v>
      </c>
      <c r="O40" s="2">
        <v>0.74353762199999995</v>
      </c>
      <c r="P40" s="2">
        <f t="shared" si="3"/>
        <v>17.469207186111621</v>
      </c>
      <c r="R40" s="2">
        <f t="shared" si="2"/>
        <v>12.908113673207824</v>
      </c>
      <c r="T40" s="8"/>
    </row>
    <row r="41" spans="1:20" ht="30" x14ac:dyDescent="0.25">
      <c r="A41" s="2">
        <v>35</v>
      </c>
      <c r="B41" s="2" t="s">
        <v>22</v>
      </c>
      <c r="C41" s="6">
        <v>44671</v>
      </c>
      <c r="D41" s="2" t="s">
        <v>23</v>
      </c>
      <c r="E41" s="2" t="s">
        <v>24</v>
      </c>
      <c r="F41" s="2">
        <v>2</v>
      </c>
      <c r="G41" s="7" t="s">
        <v>29</v>
      </c>
      <c r="H41" s="2" t="s">
        <v>30</v>
      </c>
      <c r="I41" s="2">
        <v>52.8</v>
      </c>
      <c r="J41" s="2">
        <f t="shared" si="0"/>
        <v>16.806722689075631</v>
      </c>
      <c r="K41" s="2">
        <v>18</v>
      </c>
      <c r="L41" s="2" t="s">
        <v>27</v>
      </c>
      <c r="M41" s="2" t="s">
        <v>28</v>
      </c>
      <c r="N41" s="2">
        <f t="shared" si="1"/>
        <v>2.2184873949579836E-2</v>
      </c>
      <c r="O41" s="2">
        <v>0.62</v>
      </c>
      <c r="P41" s="2">
        <f t="shared" si="3"/>
        <v>111.13978413034741</v>
      </c>
      <c r="R41" s="2">
        <f t="shared" si="2"/>
        <v>68.043327144999552</v>
      </c>
      <c r="T41" s="8"/>
    </row>
    <row r="42" spans="1:20" ht="30" x14ac:dyDescent="0.25">
      <c r="A42" s="2">
        <v>36</v>
      </c>
      <c r="B42" s="2" t="s">
        <v>22</v>
      </c>
      <c r="C42" s="6">
        <v>44671</v>
      </c>
      <c r="D42" s="2" t="s">
        <v>23</v>
      </c>
      <c r="E42" s="2" t="s">
        <v>24</v>
      </c>
      <c r="F42" s="2">
        <v>2</v>
      </c>
      <c r="G42" s="7" t="s">
        <v>29</v>
      </c>
      <c r="H42" s="2" t="s">
        <v>26</v>
      </c>
      <c r="I42" s="2">
        <v>9</v>
      </c>
      <c r="J42" s="2">
        <f t="shared" si="0"/>
        <v>2.8647822765469826</v>
      </c>
      <c r="K42" s="2">
        <v>2.5</v>
      </c>
      <c r="L42" s="2" t="s">
        <v>27</v>
      </c>
      <c r="M42" s="2" t="s">
        <v>28</v>
      </c>
      <c r="N42" s="2">
        <f t="shared" si="1"/>
        <v>6.4457601222307119E-4</v>
      </c>
      <c r="O42" s="2">
        <v>0.74353762199999995</v>
      </c>
      <c r="P42" s="2">
        <f t="shared" si="3"/>
        <v>1.6830058508900412</v>
      </c>
      <c r="R42" s="2">
        <f t="shared" si="2"/>
        <v>1.5772401569361172</v>
      </c>
      <c r="T42" s="8"/>
    </row>
    <row r="43" spans="1:20" ht="30" x14ac:dyDescent="0.25">
      <c r="A43" s="2">
        <v>37</v>
      </c>
      <c r="B43" s="2" t="s">
        <v>22</v>
      </c>
      <c r="C43" s="6">
        <v>44671</v>
      </c>
      <c r="D43" s="2" t="s">
        <v>23</v>
      </c>
      <c r="E43" s="2" t="s">
        <v>24</v>
      </c>
      <c r="F43" s="2">
        <v>2</v>
      </c>
      <c r="G43" s="7" t="s">
        <v>29</v>
      </c>
      <c r="H43" s="2" t="s">
        <v>26</v>
      </c>
      <c r="I43" s="2">
        <v>22.6</v>
      </c>
      <c r="J43" s="2">
        <f t="shared" si="0"/>
        <v>7.1937866055513124</v>
      </c>
      <c r="K43" s="2">
        <v>7</v>
      </c>
      <c r="L43" s="2" t="s">
        <v>27</v>
      </c>
      <c r="M43" s="2" t="s">
        <v>28</v>
      </c>
      <c r="N43" s="2">
        <f t="shared" si="1"/>
        <v>4.0644894321364925E-3</v>
      </c>
      <c r="O43" s="2">
        <v>0.74353762300000004</v>
      </c>
      <c r="P43" s="2">
        <f t="shared" si="3"/>
        <v>16.373983132720586</v>
      </c>
      <c r="R43" s="2">
        <f t="shared" si="2"/>
        <v>12.17867918446613</v>
      </c>
      <c r="T43" s="8"/>
    </row>
    <row r="44" spans="1:20" ht="30" x14ac:dyDescent="0.25">
      <c r="A44" s="2">
        <v>38</v>
      </c>
      <c r="B44" s="2" t="s">
        <v>22</v>
      </c>
      <c r="C44" s="6">
        <v>44671</v>
      </c>
      <c r="D44" s="2" t="s">
        <v>23</v>
      </c>
      <c r="E44" s="2" t="s">
        <v>24</v>
      </c>
      <c r="F44" s="2">
        <v>2</v>
      </c>
      <c r="G44" s="7" t="s">
        <v>29</v>
      </c>
      <c r="H44" s="2" t="s">
        <v>26</v>
      </c>
      <c r="I44" s="2">
        <v>16.8</v>
      </c>
      <c r="J44" s="2">
        <f t="shared" si="0"/>
        <v>5.3475935828877006</v>
      </c>
      <c r="K44" s="2">
        <v>9</v>
      </c>
      <c r="L44" s="2" t="s">
        <v>27</v>
      </c>
      <c r="M44" s="2" t="s">
        <v>28</v>
      </c>
      <c r="N44" s="2">
        <f t="shared" si="1"/>
        <v>2.2459893048128341E-3</v>
      </c>
      <c r="O44" s="2">
        <v>0.74353762400000001</v>
      </c>
      <c r="P44" s="2">
        <f t="shared" si="3"/>
        <v>7.8684940594242212</v>
      </c>
      <c r="R44" s="2">
        <f t="shared" si="2"/>
        <v>6.3047237382502326</v>
      </c>
      <c r="T44" s="8"/>
    </row>
    <row r="45" spans="1:20" ht="30" x14ac:dyDescent="0.25">
      <c r="A45" s="2">
        <v>39</v>
      </c>
      <c r="B45" s="2" t="s">
        <v>22</v>
      </c>
      <c r="C45" s="6">
        <v>44671</v>
      </c>
      <c r="D45" s="2" t="s">
        <v>23</v>
      </c>
      <c r="E45" s="2" t="s">
        <v>24</v>
      </c>
      <c r="F45" s="2">
        <v>2</v>
      </c>
      <c r="G45" s="7" t="s">
        <v>29</v>
      </c>
      <c r="H45" s="2" t="s">
        <v>26</v>
      </c>
      <c r="I45" s="2">
        <v>15</v>
      </c>
      <c r="J45" s="2">
        <f t="shared" si="0"/>
        <v>4.7746371275783037</v>
      </c>
      <c r="K45" s="2">
        <v>5</v>
      </c>
      <c r="L45" s="2" t="s">
        <v>31</v>
      </c>
      <c r="M45" s="2">
        <v>1</v>
      </c>
      <c r="N45" s="2">
        <f t="shared" si="1"/>
        <v>1.7904889228418639E-3</v>
      </c>
      <c r="O45" s="2">
        <v>0.74353762499999998</v>
      </c>
      <c r="P45" s="9">
        <f>(0.168*O45*(J45^2.471))-((0.168*O45*(J45^2.471))*0.025)</f>
        <v>5.7980039052098435</v>
      </c>
      <c r="R45" s="2">
        <f t="shared" si="2"/>
        <v>4.9023244588328287</v>
      </c>
      <c r="T45" s="8"/>
    </row>
    <row r="46" spans="1:20" ht="30" x14ac:dyDescent="0.25">
      <c r="A46" s="2">
        <v>40</v>
      </c>
      <c r="B46" s="2" t="s">
        <v>22</v>
      </c>
      <c r="C46" s="6">
        <v>44671</v>
      </c>
      <c r="D46" s="2" t="s">
        <v>23</v>
      </c>
      <c r="E46" s="2" t="s">
        <v>24</v>
      </c>
      <c r="F46" s="2">
        <v>2</v>
      </c>
      <c r="G46" s="7" t="s">
        <v>29</v>
      </c>
      <c r="H46" s="2" t="s">
        <v>26</v>
      </c>
      <c r="I46" s="2">
        <v>15.1</v>
      </c>
      <c r="J46" s="2">
        <f t="shared" si="0"/>
        <v>4.8064680417621597</v>
      </c>
      <c r="K46" s="2">
        <v>10</v>
      </c>
      <c r="L46" s="2" t="s">
        <v>27</v>
      </c>
      <c r="M46" s="2" t="s">
        <v>28</v>
      </c>
      <c r="N46" s="2">
        <f t="shared" si="1"/>
        <v>1.8144416857652154E-3</v>
      </c>
      <c r="O46" s="2">
        <v>0.74353762599999995</v>
      </c>
      <c r="P46" s="2">
        <f t="shared" si="3"/>
        <v>6.0451130084856084</v>
      </c>
      <c r="R46" s="2">
        <f t="shared" si="2"/>
        <v>4.9751740654688801</v>
      </c>
      <c r="T46" s="8"/>
    </row>
    <row r="47" spans="1:20" ht="30" x14ac:dyDescent="0.25">
      <c r="A47" s="2">
        <v>41</v>
      </c>
      <c r="B47" s="2" t="s">
        <v>22</v>
      </c>
      <c r="C47" s="6">
        <v>44671</v>
      </c>
      <c r="D47" s="2" t="s">
        <v>23</v>
      </c>
      <c r="E47" s="2" t="s">
        <v>24</v>
      </c>
      <c r="F47" s="2">
        <v>2</v>
      </c>
      <c r="G47" s="7" t="s">
        <v>29</v>
      </c>
      <c r="H47" s="2" t="s">
        <v>26</v>
      </c>
      <c r="I47" s="2">
        <v>9.5</v>
      </c>
      <c r="J47" s="2">
        <f t="shared" si="0"/>
        <v>3.0239368474662593</v>
      </c>
      <c r="K47" s="2">
        <v>9</v>
      </c>
      <c r="L47" s="2" t="s">
        <v>27</v>
      </c>
      <c r="M47" s="2" t="s">
        <v>28</v>
      </c>
      <c r="N47" s="2">
        <f t="shared" si="1"/>
        <v>7.1818500127323671E-4</v>
      </c>
      <c r="O47" s="2">
        <v>0.74353762700000003</v>
      </c>
      <c r="P47" s="2">
        <f t="shared" si="3"/>
        <v>1.923567437054267</v>
      </c>
      <c r="R47" s="2">
        <f t="shared" si="2"/>
        <v>1.7783853054931666</v>
      </c>
      <c r="T47" s="8"/>
    </row>
    <row r="48" spans="1:20" ht="30" x14ac:dyDescent="0.25">
      <c r="A48" s="2">
        <v>42</v>
      </c>
      <c r="B48" s="2" t="s">
        <v>22</v>
      </c>
      <c r="C48" s="6">
        <v>44671</v>
      </c>
      <c r="D48" s="2" t="s">
        <v>23</v>
      </c>
      <c r="E48" s="2" t="s">
        <v>24</v>
      </c>
      <c r="F48" s="2">
        <v>2</v>
      </c>
      <c r="G48" s="7" t="s">
        <v>29</v>
      </c>
      <c r="H48" s="2" t="s">
        <v>26</v>
      </c>
      <c r="I48" s="2">
        <v>12.8</v>
      </c>
      <c r="J48" s="2">
        <f t="shared" si="0"/>
        <v>4.0743570155334865</v>
      </c>
      <c r="K48" s="2">
        <v>10</v>
      </c>
      <c r="L48" s="2" t="s">
        <v>27</v>
      </c>
      <c r="M48" s="2" t="s">
        <v>28</v>
      </c>
      <c r="N48" s="2">
        <f t="shared" si="1"/>
        <v>1.3037942449707159E-3</v>
      </c>
      <c r="O48" s="2">
        <v>0.74353762800000001</v>
      </c>
      <c r="P48" s="2">
        <f t="shared" si="3"/>
        <v>4.0185393325691861</v>
      </c>
      <c r="R48" s="2">
        <f t="shared" si="2"/>
        <v>3.4473516846306693</v>
      </c>
      <c r="T48" s="8"/>
    </row>
    <row r="49" spans="1:20" ht="30" x14ac:dyDescent="0.25">
      <c r="A49" s="2">
        <v>43</v>
      </c>
      <c r="B49" s="2" t="s">
        <v>22</v>
      </c>
      <c r="C49" s="6">
        <v>44671</v>
      </c>
      <c r="D49" s="2" t="s">
        <v>23</v>
      </c>
      <c r="E49" s="2" t="s">
        <v>24</v>
      </c>
      <c r="F49" s="2">
        <v>2</v>
      </c>
      <c r="G49" s="7" t="s">
        <v>29</v>
      </c>
      <c r="H49" s="2" t="s">
        <v>26</v>
      </c>
      <c r="I49" s="2">
        <v>17</v>
      </c>
      <c r="J49" s="2">
        <f t="shared" si="0"/>
        <v>5.4112554112554117</v>
      </c>
      <c r="K49" s="2">
        <v>4</v>
      </c>
      <c r="L49" s="2" t="s">
        <v>27</v>
      </c>
      <c r="M49" s="2" t="s">
        <v>28</v>
      </c>
      <c r="N49" s="2">
        <f t="shared" si="1"/>
        <v>2.29978354978355E-3</v>
      </c>
      <c r="O49" s="2">
        <v>0.74353762899999998</v>
      </c>
      <c r="P49" s="2">
        <f t="shared" si="3"/>
        <v>8.1019894582221283</v>
      </c>
      <c r="R49" s="2">
        <f t="shared" si="2"/>
        <v>6.472559686683673</v>
      </c>
      <c r="T49" s="8"/>
    </row>
    <row r="50" spans="1:20" ht="30" x14ac:dyDescent="0.25">
      <c r="A50" s="2">
        <v>44</v>
      </c>
      <c r="B50" s="2" t="s">
        <v>22</v>
      </c>
      <c r="C50" s="6">
        <v>44671</v>
      </c>
      <c r="D50" s="2" t="s">
        <v>23</v>
      </c>
      <c r="E50" s="2" t="s">
        <v>24</v>
      </c>
      <c r="F50" s="2">
        <v>2</v>
      </c>
      <c r="G50" s="7" t="s">
        <v>29</v>
      </c>
      <c r="H50" s="2" t="s">
        <v>26</v>
      </c>
      <c r="I50" s="2">
        <v>11</v>
      </c>
      <c r="J50" s="2">
        <f t="shared" si="0"/>
        <v>3.5014005602240896</v>
      </c>
      <c r="K50" s="2">
        <v>4.5</v>
      </c>
      <c r="L50" s="2" t="s">
        <v>27</v>
      </c>
      <c r="M50" s="2" t="s">
        <v>28</v>
      </c>
      <c r="N50" s="2">
        <f t="shared" si="1"/>
        <v>9.628851540616247E-4</v>
      </c>
      <c r="O50" s="2">
        <v>0.74353762999999995</v>
      </c>
      <c r="P50" s="2">
        <f t="shared" si="3"/>
        <v>2.7633361255022266</v>
      </c>
      <c r="R50" s="2">
        <f t="shared" si="2"/>
        <v>2.4624715413836413</v>
      </c>
      <c r="T50" s="8"/>
    </row>
    <row r="51" spans="1:20" ht="30" x14ac:dyDescent="0.25">
      <c r="A51" s="2">
        <v>45</v>
      </c>
      <c r="B51" s="2" t="s">
        <v>22</v>
      </c>
      <c r="C51" s="6">
        <v>44671</v>
      </c>
      <c r="D51" s="2" t="s">
        <v>23</v>
      </c>
      <c r="E51" s="2" t="s">
        <v>24</v>
      </c>
      <c r="F51" s="2">
        <v>2</v>
      </c>
      <c r="G51" s="7" t="s">
        <v>29</v>
      </c>
      <c r="H51" s="2" t="s">
        <v>26</v>
      </c>
      <c r="I51" s="2">
        <v>9.4</v>
      </c>
      <c r="J51" s="2">
        <f t="shared" si="0"/>
        <v>2.9921059332824038</v>
      </c>
      <c r="K51" s="2">
        <v>3</v>
      </c>
      <c r="L51" s="2" t="s">
        <v>27</v>
      </c>
      <c r="M51" s="2" t="s">
        <v>28</v>
      </c>
      <c r="N51" s="2">
        <f t="shared" si="1"/>
        <v>7.0314489432136485E-4</v>
      </c>
      <c r="O51" s="2">
        <v>0.74353763100000003</v>
      </c>
      <c r="P51" s="2">
        <f t="shared" si="3"/>
        <v>1.8739211653987868</v>
      </c>
      <c r="R51" s="2">
        <f t="shared" si="2"/>
        <v>1.7370938973393848</v>
      </c>
      <c r="T51" s="8"/>
    </row>
    <row r="52" spans="1:20" ht="30" x14ac:dyDescent="0.25">
      <c r="A52" s="2">
        <v>46</v>
      </c>
      <c r="B52" s="2" t="s">
        <v>22</v>
      </c>
      <c r="C52" s="6">
        <v>44671</v>
      </c>
      <c r="D52" s="2" t="s">
        <v>23</v>
      </c>
      <c r="E52" s="2" t="s">
        <v>24</v>
      </c>
      <c r="F52" s="2">
        <v>2</v>
      </c>
      <c r="G52" s="7" t="s">
        <v>29</v>
      </c>
      <c r="H52" s="2" t="s">
        <v>26</v>
      </c>
      <c r="I52" s="2">
        <v>20.8</v>
      </c>
      <c r="J52" s="2">
        <f t="shared" si="0"/>
        <v>6.6208301502419156</v>
      </c>
      <c r="K52" s="2">
        <v>10.5</v>
      </c>
      <c r="L52" s="2" t="s">
        <v>27</v>
      </c>
      <c r="M52" s="2" t="s">
        <v>28</v>
      </c>
      <c r="N52" s="2">
        <f t="shared" si="1"/>
        <v>3.4428316781257968E-3</v>
      </c>
      <c r="O52" s="2">
        <v>0.743537632</v>
      </c>
      <c r="P52" s="2">
        <f t="shared" si="3"/>
        <v>13.337882632282183</v>
      </c>
      <c r="R52" s="2">
        <f t="shared" si="2"/>
        <v>10.129314690534036</v>
      </c>
      <c r="T52" s="8"/>
    </row>
    <row r="53" spans="1:20" ht="30" x14ac:dyDescent="0.25">
      <c r="A53" s="2">
        <v>47</v>
      </c>
      <c r="B53" s="2" t="s">
        <v>22</v>
      </c>
      <c r="C53" s="6">
        <v>44671</v>
      </c>
      <c r="D53" s="2" t="s">
        <v>23</v>
      </c>
      <c r="E53" s="2" t="s">
        <v>24</v>
      </c>
      <c r="F53" s="2">
        <v>2</v>
      </c>
      <c r="G53" s="7" t="s">
        <v>29</v>
      </c>
      <c r="H53" s="2" t="s">
        <v>26</v>
      </c>
      <c r="I53" s="2">
        <v>17</v>
      </c>
      <c r="J53" s="2">
        <f t="shared" si="0"/>
        <v>5.4112554112554117</v>
      </c>
      <c r="K53" s="2">
        <v>9</v>
      </c>
      <c r="L53" s="2" t="s">
        <v>27</v>
      </c>
      <c r="M53" s="2" t="s">
        <v>28</v>
      </c>
      <c r="N53" s="2">
        <f t="shared" si="1"/>
        <v>2.29978354978355E-3</v>
      </c>
      <c r="O53" s="2">
        <v>0.74353763299999998</v>
      </c>
      <c r="P53" s="2">
        <f t="shared" si="3"/>
        <v>8.1019895018082977</v>
      </c>
      <c r="R53" s="2">
        <f t="shared" si="2"/>
        <v>6.4725597179871652</v>
      </c>
      <c r="T53" s="8"/>
    </row>
    <row r="54" spans="1:20" ht="30" x14ac:dyDescent="0.25">
      <c r="A54" s="2">
        <v>48</v>
      </c>
      <c r="B54" s="2" t="s">
        <v>22</v>
      </c>
      <c r="C54" s="6">
        <v>44671</v>
      </c>
      <c r="D54" s="2" t="s">
        <v>23</v>
      </c>
      <c r="E54" s="2" t="s">
        <v>24</v>
      </c>
      <c r="F54" s="2">
        <v>2</v>
      </c>
      <c r="G54" s="7" t="s">
        <v>29</v>
      </c>
      <c r="H54" s="2" t="s">
        <v>26</v>
      </c>
      <c r="I54" s="2">
        <v>9.1999999999999993</v>
      </c>
      <c r="J54" s="2">
        <f t="shared" si="0"/>
        <v>2.9284441049146928</v>
      </c>
      <c r="K54" s="2">
        <v>4.5</v>
      </c>
      <c r="L54" s="2" t="s">
        <v>27</v>
      </c>
      <c r="M54" s="2" t="s">
        <v>28</v>
      </c>
      <c r="N54" s="2">
        <f t="shared" si="1"/>
        <v>6.7354214413037925E-4</v>
      </c>
      <c r="O54" s="2">
        <v>0.74353763399999995</v>
      </c>
      <c r="P54" s="2">
        <f t="shared" si="3"/>
        <v>1.7769373389953715</v>
      </c>
      <c r="R54" s="2">
        <f t="shared" si="2"/>
        <v>1.6561071716100815</v>
      </c>
      <c r="T54" s="8"/>
    </row>
    <row r="55" spans="1:20" ht="30" x14ac:dyDescent="0.25">
      <c r="A55" s="2">
        <v>49</v>
      </c>
      <c r="B55" s="2" t="s">
        <v>22</v>
      </c>
      <c r="C55" s="6">
        <v>44671</v>
      </c>
      <c r="D55" s="2" t="s">
        <v>23</v>
      </c>
      <c r="E55" s="2" t="s">
        <v>24</v>
      </c>
      <c r="F55" s="2">
        <v>2</v>
      </c>
      <c r="G55" s="7" t="s">
        <v>29</v>
      </c>
      <c r="H55" s="2" t="s">
        <v>26</v>
      </c>
      <c r="I55" s="2">
        <v>16</v>
      </c>
      <c r="J55" s="2">
        <f t="shared" si="0"/>
        <v>5.0929462694168581</v>
      </c>
      <c r="K55" s="2">
        <v>8</v>
      </c>
      <c r="L55" s="2" t="s">
        <v>27</v>
      </c>
      <c r="M55" s="2" t="s">
        <v>28</v>
      </c>
      <c r="N55" s="2">
        <f t="shared" si="1"/>
        <v>2.0371785077667433E-3</v>
      </c>
      <c r="O55" s="2">
        <v>0.74353763500000003</v>
      </c>
      <c r="P55" s="2">
        <f t="shared" si="3"/>
        <v>6.9748178397950644</v>
      </c>
      <c r="R55" s="2">
        <f t="shared" si="2"/>
        <v>5.6575164207965418</v>
      </c>
      <c r="T55" s="8"/>
    </row>
    <row r="56" spans="1:20" ht="30" x14ac:dyDescent="0.25">
      <c r="A56" s="2">
        <v>50</v>
      </c>
      <c r="B56" s="2" t="s">
        <v>22</v>
      </c>
      <c r="C56" s="6">
        <v>44671</v>
      </c>
      <c r="D56" s="2" t="s">
        <v>23</v>
      </c>
      <c r="E56" s="2" t="s">
        <v>24</v>
      </c>
      <c r="F56" s="2">
        <v>2</v>
      </c>
      <c r="G56" s="7" t="s">
        <v>29</v>
      </c>
      <c r="H56" s="2" t="s">
        <v>26</v>
      </c>
      <c r="I56" s="2">
        <v>24</v>
      </c>
      <c r="J56" s="2">
        <f t="shared" si="0"/>
        <v>7.6394194041252863</v>
      </c>
      <c r="K56" s="2">
        <v>11</v>
      </c>
      <c r="L56" s="2" t="s">
        <v>27</v>
      </c>
      <c r="M56" s="2" t="s">
        <v>28</v>
      </c>
      <c r="N56" s="2">
        <f t="shared" si="1"/>
        <v>4.5836516424751714E-3</v>
      </c>
      <c r="O56" s="2">
        <v>0.743537636</v>
      </c>
      <c r="P56" s="2">
        <f t="shared" si="3"/>
        <v>18.995659290824243</v>
      </c>
      <c r="R56" s="2">
        <f t="shared" si="2"/>
        <v>13.917089455641277</v>
      </c>
      <c r="T56" s="8"/>
    </row>
    <row r="57" spans="1:20" ht="30" x14ac:dyDescent="0.25">
      <c r="A57" s="2">
        <v>51</v>
      </c>
      <c r="B57" s="2" t="s">
        <v>22</v>
      </c>
      <c r="C57" s="6">
        <v>44671</v>
      </c>
      <c r="D57" s="2" t="s">
        <v>23</v>
      </c>
      <c r="E57" s="2" t="s">
        <v>24</v>
      </c>
      <c r="F57" s="2">
        <v>2</v>
      </c>
      <c r="G57" s="7" t="s">
        <v>29</v>
      </c>
      <c r="H57" s="2" t="s">
        <v>32</v>
      </c>
      <c r="I57" s="2">
        <v>43.5</v>
      </c>
      <c r="J57" s="2">
        <f t="shared" si="0"/>
        <v>13.846447669977081</v>
      </c>
      <c r="K57" s="2">
        <v>7</v>
      </c>
      <c r="L57" s="2" t="s">
        <v>27</v>
      </c>
      <c r="M57" s="2" t="s">
        <v>28</v>
      </c>
      <c r="N57" s="2">
        <f t="shared" si="1"/>
        <v>1.5058011841100075E-2</v>
      </c>
      <c r="O57" s="2">
        <v>0.55753068100000003</v>
      </c>
      <c r="P57" s="2">
        <f t="shared" si="3"/>
        <v>61.919175168754975</v>
      </c>
      <c r="Q57" s="2">
        <f>SUM(P31:P57)</f>
        <v>981.76141100623249</v>
      </c>
      <c r="R57" s="2">
        <f t="shared" si="2"/>
        <v>40.227207033015141</v>
      </c>
      <c r="S57" s="2">
        <f>SUM(R31:R57)</f>
        <v>601.11286670765799</v>
      </c>
      <c r="T57" s="8"/>
    </row>
    <row r="58" spans="1:20" ht="30" x14ac:dyDescent="0.25">
      <c r="A58" s="2">
        <v>52</v>
      </c>
      <c r="B58" s="2" t="s">
        <v>22</v>
      </c>
      <c r="C58" s="6">
        <v>44671</v>
      </c>
      <c r="D58" s="2" t="s">
        <v>23</v>
      </c>
      <c r="E58" s="2" t="s">
        <v>24</v>
      </c>
      <c r="F58" s="2">
        <v>3</v>
      </c>
      <c r="G58" s="7" t="s">
        <v>33</v>
      </c>
      <c r="H58" s="2" t="s">
        <v>26</v>
      </c>
      <c r="I58" s="2">
        <v>122.5</v>
      </c>
      <c r="J58" s="2">
        <f t="shared" si="0"/>
        <v>38.992869875222816</v>
      </c>
      <c r="K58" s="2">
        <v>30</v>
      </c>
      <c r="L58" s="2" t="s">
        <v>27</v>
      </c>
      <c r="M58" s="2" t="s">
        <v>28</v>
      </c>
      <c r="N58" s="2">
        <f t="shared" si="1"/>
        <v>0.11941566399286987</v>
      </c>
      <c r="O58" s="2">
        <v>0.743537636</v>
      </c>
      <c r="P58" s="2">
        <f t="shared" si="3"/>
        <v>1066.4405944897196</v>
      </c>
      <c r="R58" s="2">
        <f t="shared" si="2"/>
        <v>518.96919423750217</v>
      </c>
      <c r="T58" s="8"/>
    </row>
    <row r="59" spans="1:20" ht="30" x14ac:dyDescent="0.25">
      <c r="A59" s="2">
        <v>53</v>
      </c>
      <c r="B59" s="2" t="s">
        <v>22</v>
      </c>
      <c r="C59" s="6">
        <v>44671</v>
      </c>
      <c r="D59" s="2" t="s">
        <v>23</v>
      </c>
      <c r="E59" s="2" t="s">
        <v>24</v>
      </c>
      <c r="F59" s="2">
        <v>3</v>
      </c>
      <c r="G59" s="7" t="s">
        <v>33</v>
      </c>
      <c r="H59" s="2" t="s">
        <v>26</v>
      </c>
      <c r="I59" s="2">
        <v>29.5</v>
      </c>
      <c r="J59" s="2">
        <f t="shared" si="0"/>
        <v>9.390119684237332</v>
      </c>
      <c r="K59" s="2">
        <v>18</v>
      </c>
      <c r="L59" s="2" t="s">
        <v>27</v>
      </c>
      <c r="M59" s="2" t="s">
        <v>28</v>
      </c>
      <c r="N59" s="2">
        <f t="shared" si="1"/>
        <v>6.9252132671250334E-3</v>
      </c>
      <c r="O59" s="2">
        <v>0.74353763699999997</v>
      </c>
      <c r="P59" s="2">
        <f t="shared" si="3"/>
        <v>31.628791271676132</v>
      </c>
      <c r="R59" s="2">
        <f t="shared" si="2"/>
        <v>22.003123590749915</v>
      </c>
      <c r="T59" s="8"/>
    </row>
    <row r="60" spans="1:20" ht="30" x14ac:dyDescent="0.25">
      <c r="A60" s="2">
        <v>54</v>
      </c>
      <c r="B60" s="2" t="s">
        <v>22</v>
      </c>
      <c r="C60" s="6">
        <v>44671</v>
      </c>
      <c r="D60" s="2" t="s">
        <v>23</v>
      </c>
      <c r="E60" s="2" t="s">
        <v>24</v>
      </c>
      <c r="F60" s="2">
        <v>3</v>
      </c>
      <c r="G60" s="7" t="s">
        <v>33</v>
      </c>
      <c r="H60" s="2" t="s">
        <v>26</v>
      </c>
      <c r="I60" s="2">
        <v>11</v>
      </c>
      <c r="J60" s="2">
        <f t="shared" si="0"/>
        <v>3.5014005602240896</v>
      </c>
      <c r="K60" s="2">
        <v>3.5</v>
      </c>
      <c r="L60" s="2" t="s">
        <v>27</v>
      </c>
      <c r="M60" s="2" t="s">
        <v>28</v>
      </c>
      <c r="N60" s="2">
        <f t="shared" si="1"/>
        <v>9.628851540616247E-4</v>
      </c>
      <c r="O60" s="2">
        <v>0.74353763799999995</v>
      </c>
      <c r="P60" s="2">
        <f t="shared" si="3"/>
        <v>2.7633361552339957</v>
      </c>
      <c r="R60" s="2">
        <f t="shared" si="2"/>
        <v>2.4624715652023359</v>
      </c>
      <c r="T60" s="8"/>
    </row>
    <row r="61" spans="1:20" ht="30" x14ac:dyDescent="0.25">
      <c r="A61" s="2">
        <v>55</v>
      </c>
      <c r="B61" s="2" t="s">
        <v>22</v>
      </c>
      <c r="C61" s="6">
        <v>44671</v>
      </c>
      <c r="D61" s="2" t="s">
        <v>23</v>
      </c>
      <c r="E61" s="2" t="s">
        <v>24</v>
      </c>
      <c r="F61" s="2">
        <v>3</v>
      </c>
      <c r="G61" s="7" t="s">
        <v>33</v>
      </c>
      <c r="H61" s="2" t="s">
        <v>26</v>
      </c>
      <c r="I61" s="2">
        <v>10</v>
      </c>
      <c r="J61" s="2">
        <f t="shared" si="0"/>
        <v>3.1830914183855361</v>
      </c>
      <c r="K61" s="2">
        <v>4</v>
      </c>
      <c r="L61" s="2" t="s">
        <v>27</v>
      </c>
      <c r="M61" s="2" t="s">
        <v>28</v>
      </c>
      <c r="N61" s="2">
        <f t="shared" si="1"/>
        <v>7.9577285459638415E-4</v>
      </c>
      <c r="O61" s="2">
        <v>0.74353763900000003</v>
      </c>
      <c r="P61" s="2">
        <f t="shared" si="3"/>
        <v>2.1834959709614323</v>
      </c>
      <c r="R61" s="2">
        <f t="shared" si="2"/>
        <v>1.9928722681081881</v>
      </c>
      <c r="T61" s="8"/>
    </row>
    <row r="62" spans="1:20" ht="30" x14ac:dyDescent="0.25">
      <c r="A62" s="2">
        <v>56</v>
      </c>
      <c r="B62" s="2" t="s">
        <v>22</v>
      </c>
      <c r="C62" s="6">
        <v>44671</v>
      </c>
      <c r="D62" s="2" t="s">
        <v>23</v>
      </c>
      <c r="E62" s="2" t="s">
        <v>24</v>
      </c>
      <c r="F62" s="2">
        <v>3</v>
      </c>
      <c r="G62" s="7" t="s">
        <v>33</v>
      </c>
      <c r="H62" s="2" t="s">
        <v>26</v>
      </c>
      <c r="I62" s="2">
        <v>31.2</v>
      </c>
      <c r="J62" s="2">
        <f t="shared" si="0"/>
        <v>9.931245225362872</v>
      </c>
      <c r="K62" s="2">
        <v>7</v>
      </c>
      <c r="L62" s="2" t="s">
        <v>27</v>
      </c>
      <c r="M62" s="2" t="s">
        <v>28</v>
      </c>
      <c r="N62" s="2">
        <f t="shared" si="1"/>
        <v>7.7463712757830398E-3</v>
      </c>
      <c r="O62" s="2">
        <v>0.74353764</v>
      </c>
      <c r="P62" s="2">
        <f t="shared" si="3"/>
        <v>36.325232048861956</v>
      </c>
      <c r="R62" s="2">
        <f t="shared" si="2"/>
        <v>24.917396500596158</v>
      </c>
      <c r="T62" s="8"/>
    </row>
    <row r="63" spans="1:20" ht="30" x14ac:dyDescent="0.25">
      <c r="A63" s="2">
        <v>57</v>
      </c>
      <c r="B63" s="2" t="s">
        <v>22</v>
      </c>
      <c r="C63" s="6">
        <v>44671</v>
      </c>
      <c r="D63" s="2" t="s">
        <v>23</v>
      </c>
      <c r="E63" s="2" t="s">
        <v>24</v>
      </c>
      <c r="F63" s="2">
        <v>3</v>
      </c>
      <c r="G63" s="7" t="s">
        <v>33</v>
      </c>
      <c r="H63" s="2" t="s">
        <v>26</v>
      </c>
      <c r="I63" s="2">
        <v>10.1</v>
      </c>
      <c r="J63" s="2">
        <f t="shared" si="0"/>
        <v>3.2149223325693912</v>
      </c>
      <c r="K63" s="2">
        <v>2.5</v>
      </c>
      <c r="L63" s="2" t="s">
        <v>27</v>
      </c>
      <c r="M63" s="2" t="s">
        <v>28</v>
      </c>
      <c r="N63" s="2">
        <f t="shared" si="1"/>
        <v>8.1176788897377125E-4</v>
      </c>
      <c r="O63" s="2">
        <v>0.74353764099999997</v>
      </c>
      <c r="P63" s="2">
        <f t="shared" si="3"/>
        <v>2.2378476176636974</v>
      </c>
      <c r="R63" s="2">
        <f t="shared" si="2"/>
        <v>2.0373841096730825</v>
      </c>
      <c r="T63" s="8"/>
    </row>
    <row r="64" spans="1:20" ht="30" x14ac:dyDescent="0.25">
      <c r="A64" s="2">
        <v>58</v>
      </c>
      <c r="B64" s="2" t="s">
        <v>22</v>
      </c>
      <c r="C64" s="6">
        <v>44671</v>
      </c>
      <c r="D64" s="2" t="s">
        <v>23</v>
      </c>
      <c r="E64" s="2" t="s">
        <v>24</v>
      </c>
      <c r="F64" s="2">
        <v>3</v>
      </c>
      <c r="G64" s="7" t="s">
        <v>33</v>
      </c>
      <c r="H64" s="2" t="s">
        <v>26</v>
      </c>
      <c r="I64" s="2">
        <v>68.5</v>
      </c>
      <c r="J64" s="2">
        <f t="shared" si="0"/>
        <v>21.804176215940924</v>
      </c>
      <c r="K64" s="2">
        <v>20</v>
      </c>
      <c r="L64" s="2" t="s">
        <v>27</v>
      </c>
      <c r="M64" s="2" t="s">
        <v>28</v>
      </c>
      <c r="N64" s="2">
        <f t="shared" si="1"/>
        <v>3.7339651769798837E-2</v>
      </c>
      <c r="O64" s="2">
        <v>0.74353764200000005</v>
      </c>
      <c r="P64" s="2">
        <f t="shared" si="3"/>
        <v>253.59681733047063</v>
      </c>
      <c r="Q64" s="2">
        <f>SUM(P58:P64)</f>
        <v>1395.1761148845876</v>
      </c>
      <c r="R64" s="2">
        <f t="shared" si="2"/>
        <v>142.79484653885592</v>
      </c>
      <c r="S64" s="2">
        <f>SUM(R58:R64)</f>
        <v>715.17728881068786</v>
      </c>
      <c r="T64" s="8"/>
    </row>
    <row r="65" spans="1:20" ht="30" x14ac:dyDescent="0.25">
      <c r="A65" s="2">
        <v>59</v>
      </c>
      <c r="B65" s="2" t="s">
        <v>22</v>
      </c>
      <c r="C65" s="6">
        <v>44672</v>
      </c>
      <c r="D65" s="2" t="s">
        <v>23</v>
      </c>
      <c r="E65" s="2" t="s">
        <v>24</v>
      </c>
      <c r="F65" s="2">
        <v>4</v>
      </c>
      <c r="G65" s="7" t="s">
        <v>34</v>
      </c>
      <c r="H65" s="2" t="s">
        <v>26</v>
      </c>
      <c r="I65" s="2">
        <v>120.7</v>
      </c>
      <c r="J65" s="2">
        <f t="shared" si="0"/>
        <v>38.419913419913421</v>
      </c>
      <c r="K65" s="2">
        <v>21</v>
      </c>
      <c r="L65" s="2" t="s">
        <v>27</v>
      </c>
      <c r="M65" s="2" t="s">
        <v>28</v>
      </c>
      <c r="N65" s="2">
        <f t="shared" si="1"/>
        <v>0.11593208874458877</v>
      </c>
      <c r="O65" s="2">
        <v>0.74353764300000003</v>
      </c>
      <c r="P65" s="2">
        <f t="shared" si="3"/>
        <v>1028.1371729721654</v>
      </c>
      <c r="R65" s="2">
        <f t="shared" si="2"/>
        <v>502.19178657149035</v>
      </c>
      <c r="T65" s="8"/>
    </row>
    <row r="66" spans="1:20" ht="30" x14ac:dyDescent="0.25">
      <c r="A66" s="2">
        <v>60</v>
      </c>
      <c r="B66" s="2" t="s">
        <v>22</v>
      </c>
      <c r="C66" s="6">
        <v>44672</v>
      </c>
      <c r="D66" s="2" t="s">
        <v>23</v>
      </c>
      <c r="E66" s="2" t="s">
        <v>24</v>
      </c>
      <c r="F66" s="2">
        <v>4</v>
      </c>
      <c r="G66" s="7" t="s">
        <v>34</v>
      </c>
      <c r="H66" s="2" t="s">
        <v>26</v>
      </c>
      <c r="I66" s="2">
        <v>77</v>
      </c>
      <c r="J66" s="2">
        <f t="shared" si="0"/>
        <v>24.509803921568629</v>
      </c>
      <c r="K66" s="2">
        <v>20</v>
      </c>
      <c r="L66" s="2" t="s">
        <v>27</v>
      </c>
      <c r="M66" s="2" t="s">
        <v>28</v>
      </c>
      <c r="N66" s="2">
        <f t="shared" si="1"/>
        <v>4.7181372549019621E-2</v>
      </c>
      <c r="O66" s="2">
        <v>0.743537644</v>
      </c>
      <c r="P66" s="2">
        <f t="shared" si="3"/>
        <v>338.58754596546561</v>
      </c>
      <c r="R66" s="2">
        <f t="shared" si="2"/>
        <v>185.13514743120794</v>
      </c>
      <c r="T66" s="8"/>
    </row>
    <row r="67" spans="1:20" ht="30" x14ac:dyDescent="0.25">
      <c r="A67" s="2">
        <v>61</v>
      </c>
      <c r="B67" s="2" t="s">
        <v>22</v>
      </c>
      <c r="C67" s="6">
        <v>44672</v>
      </c>
      <c r="D67" s="2" t="s">
        <v>23</v>
      </c>
      <c r="E67" s="2" t="s">
        <v>24</v>
      </c>
      <c r="F67" s="2">
        <v>4</v>
      </c>
      <c r="G67" s="7" t="s">
        <v>34</v>
      </c>
      <c r="H67" s="2" t="s">
        <v>26</v>
      </c>
      <c r="I67" s="2">
        <v>47.4</v>
      </c>
      <c r="J67" s="2">
        <f t="shared" si="0"/>
        <v>15.08785332314744</v>
      </c>
      <c r="K67" s="2">
        <v>18.5</v>
      </c>
      <c r="L67" s="2" t="s">
        <v>27</v>
      </c>
      <c r="M67" s="2" t="s">
        <v>28</v>
      </c>
      <c r="N67" s="2">
        <f t="shared" si="1"/>
        <v>1.7879106187929719E-2</v>
      </c>
      <c r="O67" s="2">
        <v>0.74353764499999997</v>
      </c>
      <c r="P67" s="2">
        <f t="shared" si="3"/>
        <v>102.09410838252539</v>
      </c>
      <c r="R67" s="2">
        <f t="shared" si="2"/>
        <v>63.05323675659757</v>
      </c>
      <c r="T67" s="8"/>
    </row>
    <row r="68" spans="1:20" ht="30" x14ac:dyDescent="0.25">
      <c r="A68" s="2">
        <v>62</v>
      </c>
      <c r="B68" s="2" t="s">
        <v>22</v>
      </c>
      <c r="C68" s="6">
        <v>44672</v>
      </c>
      <c r="D68" s="2" t="s">
        <v>23</v>
      </c>
      <c r="E68" s="2" t="s">
        <v>24</v>
      </c>
      <c r="F68" s="2">
        <v>4</v>
      </c>
      <c r="G68" s="7" t="s">
        <v>34</v>
      </c>
      <c r="H68" s="2" t="s">
        <v>35</v>
      </c>
      <c r="I68" s="2">
        <v>15.5</v>
      </c>
      <c r="J68" s="2">
        <f t="shared" si="0"/>
        <v>4.9337916984975809</v>
      </c>
      <c r="K68" s="2">
        <v>4.5</v>
      </c>
      <c r="L68" s="2" t="s">
        <v>27</v>
      </c>
      <c r="M68" s="2" t="s">
        <v>28</v>
      </c>
      <c r="N68" s="2">
        <f t="shared" si="1"/>
        <v>1.9118442831678128E-3</v>
      </c>
      <c r="O68" s="2">
        <v>0.54003662799999996</v>
      </c>
      <c r="P68" s="2">
        <f t="shared" si="3"/>
        <v>4.6836267727207561</v>
      </c>
      <c r="R68" s="2">
        <f t="shared" si="2"/>
        <v>3.9551498861016876</v>
      </c>
      <c r="T68" s="8"/>
    </row>
    <row r="69" spans="1:20" ht="30" x14ac:dyDescent="0.25">
      <c r="A69" s="2">
        <v>63</v>
      </c>
      <c r="B69" s="2" t="s">
        <v>22</v>
      </c>
      <c r="C69" s="6">
        <v>44672</v>
      </c>
      <c r="D69" s="2" t="s">
        <v>23</v>
      </c>
      <c r="E69" s="2" t="s">
        <v>24</v>
      </c>
      <c r="F69" s="2">
        <v>4</v>
      </c>
      <c r="G69" s="7" t="s">
        <v>34</v>
      </c>
      <c r="H69" s="2" t="s">
        <v>35</v>
      </c>
      <c r="I69" s="2">
        <v>26.1</v>
      </c>
      <c r="J69" s="2">
        <f t="shared" si="0"/>
        <v>8.3078686019862502</v>
      </c>
      <c r="K69" s="2">
        <v>6.5</v>
      </c>
      <c r="L69" s="2" t="s">
        <v>27</v>
      </c>
      <c r="M69" s="2" t="s">
        <v>28</v>
      </c>
      <c r="N69" s="2">
        <f t="shared" si="1"/>
        <v>5.4208842627960297E-3</v>
      </c>
      <c r="O69" s="2">
        <v>0.54003662799999996</v>
      </c>
      <c r="P69" s="2">
        <f t="shared" si="3"/>
        <v>16.974279433129446</v>
      </c>
      <c r="R69" s="2">
        <f t="shared" si="2"/>
        <v>12.576752160189102</v>
      </c>
      <c r="T69" s="8"/>
    </row>
    <row r="70" spans="1:20" ht="30" x14ac:dyDescent="0.25">
      <c r="A70" s="2">
        <v>64</v>
      </c>
      <c r="B70" s="2" t="s">
        <v>22</v>
      </c>
      <c r="C70" s="6">
        <v>44672</v>
      </c>
      <c r="D70" s="2" t="s">
        <v>23</v>
      </c>
      <c r="E70" s="2" t="s">
        <v>24</v>
      </c>
      <c r="F70" s="2">
        <v>4</v>
      </c>
      <c r="G70" s="7" t="s">
        <v>34</v>
      </c>
      <c r="H70" s="2" t="s">
        <v>26</v>
      </c>
      <c r="I70" s="2">
        <v>17.600000000000001</v>
      </c>
      <c r="J70" s="2">
        <f t="shared" si="0"/>
        <v>5.6022408963585439</v>
      </c>
      <c r="K70" s="2">
        <v>6</v>
      </c>
      <c r="L70" s="2" t="s">
        <v>27</v>
      </c>
      <c r="M70" s="2" t="s">
        <v>28</v>
      </c>
      <c r="N70" s="2">
        <f t="shared" si="1"/>
        <v>2.4649859943977597E-3</v>
      </c>
      <c r="O70" s="2">
        <v>0.74353764499999997</v>
      </c>
      <c r="P70" s="2">
        <f t="shared" si="3"/>
        <v>8.8270218284529189</v>
      </c>
      <c r="R70" s="2">
        <f t="shared" si="2"/>
        <v>6.9906504918097054</v>
      </c>
      <c r="T70" s="8"/>
    </row>
    <row r="71" spans="1:20" ht="30" x14ac:dyDescent="0.25">
      <c r="A71" s="2">
        <v>65</v>
      </c>
      <c r="B71" s="2" t="s">
        <v>22</v>
      </c>
      <c r="C71" s="6">
        <v>44672</v>
      </c>
      <c r="D71" s="2" t="s">
        <v>23</v>
      </c>
      <c r="E71" s="2" t="s">
        <v>24</v>
      </c>
      <c r="F71" s="2">
        <v>4</v>
      </c>
      <c r="G71" s="7" t="s">
        <v>34</v>
      </c>
      <c r="H71" s="2" t="s">
        <v>35</v>
      </c>
      <c r="I71" s="2">
        <v>16.2</v>
      </c>
      <c r="J71" s="2">
        <f t="shared" si="0"/>
        <v>5.1566080977845683</v>
      </c>
      <c r="K71" s="2">
        <v>4.5</v>
      </c>
      <c r="L71" s="2" t="s">
        <v>27</v>
      </c>
      <c r="M71" s="2" t="s">
        <v>28</v>
      </c>
      <c r="N71" s="2">
        <f t="shared" si="1"/>
        <v>2.0884262796027502E-3</v>
      </c>
      <c r="O71" s="2">
        <v>0.54003662799999996</v>
      </c>
      <c r="P71" s="2">
        <f t="shared" si="3"/>
        <v>5.2237724983090876</v>
      </c>
      <c r="R71" s="2">
        <f t="shared" si="2"/>
        <v>4.3626453413101389</v>
      </c>
      <c r="T71" s="8"/>
    </row>
    <row r="72" spans="1:20" ht="30" x14ac:dyDescent="0.25">
      <c r="A72" s="2">
        <v>66</v>
      </c>
      <c r="B72" s="2" t="s">
        <v>22</v>
      </c>
      <c r="C72" s="6">
        <v>44672</v>
      </c>
      <c r="D72" s="2" t="s">
        <v>23</v>
      </c>
      <c r="E72" s="2" t="s">
        <v>24</v>
      </c>
      <c r="F72" s="2">
        <v>4</v>
      </c>
      <c r="G72" s="7" t="s">
        <v>34</v>
      </c>
      <c r="H72" s="2" t="s">
        <v>35</v>
      </c>
      <c r="I72" s="2">
        <v>31.3</v>
      </c>
      <c r="J72" s="2">
        <f t="shared" ref="J72:J135" si="4">I72/3.1416</f>
        <v>9.9630761395467289</v>
      </c>
      <c r="K72" s="2">
        <v>7</v>
      </c>
      <c r="L72" s="2" t="s">
        <v>27</v>
      </c>
      <c r="M72" s="2" t="s">
        <v>28</v>
      </c>
      <c r="N72" s="2">
        <f t="shared" ref="N72:N135" si="5">0.00007854*(J72^2)</f>
        <v>7.796107079195317E-3</v>
      </c>
      <c r="O72" s="2">
        <v>0.54003662799999996</v>
      </c>
      <c r="P72" s="2">
        <f t="shared" si="3"/>
        <v>26.592716996200444</v>
      </c>
      <c r="R72" s="2">
        <f t="shared" ref="R72:R135" si="6">(0.199*(O72^0.899))*(J72^2.22)</f>
        <v>18.825000906056673</v>
      </c>
      <c r="T72" s="8"/>
    </row>
    <row r="73" spans="1:20" ht="30" x14ac:dyDescent="0.25">
      <c r="A73" s="2">
        <v>67</v>
      </c>
      <c r="B73" s="2" t="s">
        <v>22</v>
      </c>
      <c r="C73" s="6">
        <v>44672</v>
      </c>
      <c r="D73" s="2" t="s">
        <v>23</v>
      </c>
      <c r="E73" s="2" t="s">
        <v>24</v>
      </c>
      <c r="F73" s="2">
        <v>4</v>
      </c>
      <c r="G73" s="7" t="s">
        <v>34</v>
      </c>
      <c r="H73" s="2" t="s">
        <v>35</v>
      </c>
      <c r="I73" s="2">
        <v>17</v>
      </c>
      <c r="J73" s="2">
        <f t="shared" si="4"/>
        <v>5.4112554112554117</v>
      </c>
      <c r="K73" s="2">
        <v>4</v>
      </c>
      <c r="L73" s="2" t="s">
        <v>27</v>
      </c>
      <c r="M73" s="2" t="s">
        <v>28</v>
      </c>
      <c r="N73" s="2">
        <f t="shared" si="5"/>
        <v>2.29978354978355E-3</v>
      </c>
      <c r="O73" s="2">
        <v>0.54003662799999996</v>
      </c>
      <c r="P73" s="2">
        <f t="shared" si="3"/>
        <v>5.8845321291867325</v>
      </c>
      <c r="R73" s="2">
        <f t="shared" si="6"/>
        <v>4.8553795171985588</v>
      </c>
      <c r="T73" s="8"/>
    </row>
    <row r="74" spans="1:20" ht="30" x14ac:dyDescent="0.25">
      <c r="A74" s="2">
        <v>68</v>
      </c>
      <c r="B74" s="2" t="s">
        <v>22</v>
      </c>
      <c r="C74" s="6">
        <v>44672</v>
      </c>
      <c r="D74" s="2" t="s">
        <v>23</v>
      </c>
      <c r="E74" s="2" t="s">
        <v>24</v>
      </c>
      <c r="F74" s="2">
        <v>4</v>
      </c>
      <c r="G74" s="7" t="s">
        <v>34</v>
      </c>
      <c r="H74" s="2" t="s">
        <v>35</v>
      </c>
      <c r="I74" s="2">
        <v>17.100000000000001</v>
      </c>
      <c r="J74" s="2">
        <f t="shared" si="4"/>
        <v>5.4430863254392667</v>
      </c>
      <c r="K74" s="2">
        <v>5</v>
      </c>
      <c r="L74" s="2" t="s">
        <v>27</v>
      </c>
      <c r="M74" s="2" t="s">
        <v>28</v>
      </c>
      <c r="N74" s="2">
        <f t="shared" si="5"/>
        <v>2.3269194041252868E-3</v>
      </c>
      <c r="O74" s="2">
        <v>0.54003662799999996</v>
      </c>
      <c r="P74" s="2">
        <f t="shared" si="3"/>
        <v>5.9704359336851374</v>
      </c>
      <c r="R74" s="2">
        <f t="shared" si="6"/>
        <v>4.919012673524775</v>
      </c>
      <c r="T74" s="8"/>
    </row>
    <row r="75" spans="1:20" ht="30" x14ac:dyDescent="0.25">
      <c r="A75" s="2">
        <v>69</v>
      </c>
      <c r="B75" s="2" t="s">
        <v>22</v>
      </c>
      <c r="C75" s="6">
        <v>44672</v>
      </c>
      <c r="D75" s="2" t="s">
        <v>23</v>
      </c>
      <c r="E75" s="2" t="s">
        <v>24</v>
      </c>
      <c r="F75" s="2">
        <v>4</v>
      </c>
      <c r="G75" s="7" t="s">
        <v>34</v>
      </c>
      <c r="H75" s="2" t="s">
        <v>35</v>
      </c>
      <c r="I75" s="2">
        <v>23.7</v>
      </c>
      <c r="J75" s="2">
        <f t="shared" si="4"/>
        <v>7.5439266615737202</v>
      </c>
      <c r="K75" s="2">
        <v>5.5</v>
      </c>
      <c r="L75" s="2" t="s">
        <v>27</v>
      </c>
      <c r="M75" s="2" t="s">
        <v>28</v>
      </c>
      <c r="N75" s="2">
        <f t="shared" si="5"/>
        <v>4.4697765469824298E-3</v>
      </c>
      <c r="O75" s="2">
        <v>0.54003662799999996</v>
      </c>
      <c r="P75" s="2">
        <f t="shared" si="3"/>
        <v>13.374446464357769</v>
      </c>
      <c r="R75" s="2">
        <f t="shared" si="6"/>
        <v>10.152380927700928</v>
      </c>
      <c r="T75" s="8"/>
    </row>
    <row r="76" spans="1:20" ht="30" x14ac:dyDescent="0.25">
      <c r="A76" s="2">
        <v>70</v>
      </c>
      <c r="B76" s="2" t="s">
        <v>22</v>
      </c>
      <c r="C76" s="6">
        <v>44672</v>
      </c>
      <c r="D76" s="2" t="s">
        <v>23</v>
      </c>
      <c r="E76" s="2" t="s">
        <v>24</v>
      </c>
      <c r="F76" s="2">
        <v>4</v>
      </c>
      <c r="G76" s="7" t="s">
        <v>34</v>
      </c>
      <c r="H76" s="2" t="s">
        <v>35</v>
      </c>
      <c r="I76" s="2">
        <v>10.3</v>
      </c>
      <c r="J76" s="2">
        <f t="shared" si="4"/>
        <v>3.2785841609371023</v>
      </c>
      <c r="K76" s="2">
        <v>3</v>
      </c>
      <c r="L76" s="2" t="s">
        <v>27</v>
      </c>
      <c r="M76" s="2" t="s">
        <v>28</v>
      </c>
      <c r="N76" s="2">
        <f t="shared" si="5"/>
        <v>8.4423542144130398E-4</v>
      </c>
      <c r="O76" s="2">
        <v>0.54003662799999996</v>
      </c>
      <c r="P76" s="2">
        <f t="shared" ref="P76:P139" si="7">0.168*O76*(J76^2.471)</f>
        <v>1.7060566029213611</v>
      </c>
      <c r="R76" s="2">
        <f t="shared" si="6"/>
        <v>1.5963393355495616</v>
      </c>
      <c r="T76" s="8"/>
    </row>
    <row r="77" spans="1:20" ht="30" x14ac:dyDescent="0.25">
      <c r="A77" s="2">
        <v>71</v>
      </c>
      <c r="B77" s="2" t="s">
        <v>22</v>
      </c>
      <c r="C77" s="6">
        <v>44672</v>
      </c>
      <c r="D77" s="2" t="s">
        <v>23</v>
      </c>
      <c r="E77" s="2" t="s">
        <v>24</v>
      </c>
      <c r="F77" s="2">
        <v>4</v>
      </c>
      <c r="G77" s="7" t="s">
        <v>34</v>
      </c>
      <c r="H77" s="2" t="s">
        <v>35</v>
      </c>
      <c r="I77" s="2">
        <v>8</v>
      </c>
      <c r="J77" s="2">
        <f t="shared" si="4"/>
        <v>2.5464731347084291</v>
      </c>
      <c r="K77" s="2">
        <v>2.5</v>
      </c>
      <c r="L77" s="2" t="s">
        <v>27</v>
      </c>
      <c r="M77" s="2" t="s">
        <v>28</v>
      </c>
      <c r="N77" s="2">
        <f t="shared" si="5"/>
        <v>5.0929462694168583E-4</v>
      </c>
      <c r="O77" s="2">
        <v>0.54003662799999996</v>
      </c>
      <c r="P77" s="2">
        <f t="shared" si="7"/>
        <v>0.9137092289603127</v>
      </c>
      <c r="Q77" s="2">
        <f>SUM(P65:P77)</f>
        <v>1558.9694252080799</v>
      </c>
      <c r="R77" s="2">
        <f t="shared" si="6"/>
        <v>0.91093281578609608</v>
      </c>
      <c r="S77" s="2">
        <f>SUM(R65:R77)</f>
        <v>819.52441481452308</v>
      </c>
      <c r="T77" s="8"/>
    </row>
    <row r="78" spans="1:20" ht="30" x14ac:dyDescent="0.25">
      <c r="A78" s="2">
        <v>72</v>
      </c>
      <c r="B78" s="2" t="s">
        <v>22</v>
      </c>
      <c r="C78" s="6">
        <v>44672</v>
      </c>
      <c r="D78" s="2" t="s">
        <v>23</v>
      </c>
      <c r="E78" s="2" t="s">
        <v>24</v>
      </c>
      <c r="F78" s="2">
        <v>5</v>
      </c>
      <c r="G78" s="7" t="s">
        <v>36</v>
      </c>
      <c r="H78" s="2" t="s">
        <v>26</v>
      </c>
      <c r="I78" s="2">
        <v>93</v>
      </c>
      <c r="J78" s="2">
        <f t="shared" si="4"/>
        <v>29.602750190985486</v>
      </c>
      <c r="K78" s="2">
        <v>28</v>
      </c>
      <c r="L78" s="2" t="s">
        <v>27</v>
      </c>
      <c r="M78" s="2" t="s">
        <v>28</v>
      </c>
      <c r="N78" s="2">
        <f t="shared" si="5"/>
        <v>6.8826394194041254E-2</v>
      </c>
      <c r="O78" s="2">
        <v>0.74353764499999997</v>
      </c>
      <c r="P78" s="2">
        <f t="shared" si="7"/>
        <v>539.85081862443496</v>
      </c>
      <c r="R78" s="2">
        <f t="shared" si="6"/>
        <v>281.52152908273297</v>
      </c>
      <c r="T78" s="8"/>
    </row>
    <row r="79" spans="1:20" ht="30" x14ac:dyDescent="0.25">
      <c r="A79" s="2">
        <v>73</v>
      </c>
      <c r="B79" s="2" t="s">
        <v>22</v>
      </c>
      <c r="C79" s="6">
        <v>44672</v>
      </c>
      <c r="D79" s="2" t="s">
        <v>23</v>
      </c>
      <c r="E79" s="2" t="s">
        <v>24</v>
      </c>
      <c r="F79" s="2">
        <v>5</v>
      </c>
      <c r="G79" s="7" t="s">
        <v>36</v>
      </c>
      <c r="H79" s="2" t="s">
        <v>26</v>
      </c>
      <c r="I79" s="2">
        <v>84.5</v>
      </c>
      <c r="J79" s="2">
        <f t="shared" si="4"/>
        <v>26.89712248535778</v>
      </c>
      <c r="K79" s="2">
        <v>21</v>
      </c>
      <c r="L79" s="2" t="s">
        <v>27</v>
      </c>
      <c r="M79" s="2" t="s">
        <v>28</v>
      </c>
      <c r="N79" s="2">
        <f t="shared" si="5"/>
        <v>5.6820171250318317E-2</v>
      </c>
      <c r="O79" s="2">
        <v>0.74353764600000005</v>
      </c>
      <c r="P79" s="2">
        <f t="shared" si="7"/>
        <v>426.0056183335933</v>
      </c>
      <c r="R79" s="2">
        <f t="shared" si="6"/>
        <v>227.56284846268855</v>
      </c>
      <c r="T79" s="8"/>
    </row>
    <row r="80" spans="1:20" ht="30" x14ac:dyDescent="0.25">
      <c r="A80" s="2">
        <v>74</v>
      </c>
      <c r="B80" s="2" t="s">
        <v>22</v>
      </c>
      <c r="C80" s="6">
        <v>44672</v>
      </c>
      <c r="D80" s="2" t="s">
        <v>23</v>
      </c>
      <c r="E80" s="2" t="s">
        <v>24</v>
      </c>
      <c r="F80" s="2">
        <v>5</v>
      </c>
      <c r="G80" s="7" t="s">
        <v>36</v>
      </c>
      <c r="H80" s="2" t="s">
        <v>26</v>
      </c>
      <c r="I80" s="2">
        <v>56.8</v>
      </c>
      <c r="J80" s="2">
        <f t="shared" si="4"/>
        <v>18.079959256429845</v>
      </c>
      <c r="K80" s="2">
        <v>15</v>
      </c>
      <c r="L80" s="2" t="s">
        <v>27</v>
      </c>
      <c r="M80" s="2" t="s">
        <v>28</v>
      </c>
      <c r="N80" s="2">
        <f t="shared" si="5"/>
        <v>2.5673542144130378E-2</v>
      </c>
      <c r="O80" s="2">
        <v>0.74353764700000002</v>
      </c>
      <c r="P80" s="2">
        <f t="shared" si="7"/>
        <v>159.64199158267508</v>
      </c>
      <c r="Q80" s="2">
        <f>SUM(P78:P80)</f>
        <v>1125.4984285407033</v>
      </c>
      <c r="R80" s="2">
        <f t="shared" si="6"/>
        <v>94.217759661887229</v>
      </c>
      <c r="S80" s="2">
        <f>SUM(R78:R80)</f>
        <v>603.30213720730876</v>
      </c>
      <c r="T80" s="8"/>
    </row>
    <row r="81" spans="1:20" ht="30" x14ac:dyDescent="0.25">
      <c r="A81" s="2">
        <v>75</v>
      </c>
      <c r="B81" s="2" t="s">
        <v>22</v>
      </c>
      <c r="C81" s="6">
        <v>44672</v>
      </c>
      <c r="D81" s="2" t="s">
        <v>23</v>
      </c>
      <c r="E81" s="2" t="s">
        <v>24</v>
      </c>
      <c r="F81" s="2">
        <v>6</v>
      </c>
      <c r="G81" s="7" t="s">
        <v>37</v>
      </c>
      <c r="H81" s="2" t="s">
        <v>26</v>
      </c>
      <c r="I81" s="2">
        <v>56.3</v>
      </c>
      <c r="J81" s="2">
        <f t="shared" si="4"/>
        <v>17.920804685510568</v>
      </c>
      <c r="K81" s="2">
        <v>22</v>
      </c>
      <c r="L81" s="2" t="s">
        <v>27</v>
      </c>
      <c r="M81" s="2" t="s">
        <v>28</v>
      </c>
      <c r="N81" s="2">
        <f t="shared" si="5"/>
        <v>2.5223532594856126E-2</v>
      </c>
      <c r="O81" s="2">
        <v>0.743537648</v>
      </c>
      <c r="P81" s="2">
        <f t="shared" si="7"/>
        <v>156.19194887487072</v>
      </c>
      <c r="R81" s="2">
        <f t="shared" si="6"/>
        <v>92.386412906914089</v>
      </c>
      <c r="T81" s="8"/>
    </row>
    <row r="82" spans="1:20" ht="30" x14ac:dyDescent="0.25">
      <c r="A82" s="2">
        <v>76</v>
      </c>
      <c r="B82" s="2" t="s">
        <v>22</v>
      </c>
      <c r="C82" s="6">
        <v>44672</v>
      </c>
      <c r="D82" s="2" t="s">
        <v>23</v>
      </c>
      <c r="E82" s="2" t="s">
        <v>24</v>
      </c>
      <c r="F82" s="2">
        <v>6</v>
      </c>
      <c r="G82" s="7" t="s">
        <v>37</v>
      </c>
      <c r="H82" s="2" t="s">
        <v>26</v>
      </c>
      <c r="I82" s="2">
        <v>42</v>
      </c>
      <c r="J82" s="2">
        <f t="shared" si="4"/>
        <v>13.368983957219251</v>
      </c>
      <c r="K82" s="2">
        <v>16</v>
      </c>
      <c r="L82" s="2" t="s">
        <v>27</v>
      </c>
      <c r="M82" s="2" t="s">
        <v>28</v>
      </c>
      <c r="N82" s="2">
        <f t="shared" si="5"/>
        <v>1.4037433155080216E-2</v>
      </c>
      <c r="O82" s="2">
        <v>0.74353764899999997</v>
      </c>
      <c r="P82" s="2">
        <f t="shared" si="7"/>
        <v>75.718394587909387</v>
      </c>
      <c r="R82" s="2">
        <f t="shared" si="6"/>
        <v>48.205089518299417</v>
      </c>
      <c r="T82" s="8"/>
    </row>
    <row r="83" spans="1:20" ht="30" x14ac:dyDescent="0.25">
      <c r="A83" s="2">
        <v>77</v>
      </c>
      <c r="B83" s="2" t="s">
        <v>22</v>
      </c>
      <c r="C83" s="6">
        <v>44672</v>
      </c>
      <c r="D83" s="2" t="s">
        <v>23</v>
      </c>
      <c r="E83" s="2" t="s">
        <v>24</v>
      </c>
      <c r="F83" s="2">
        <v>6</v>
      </c>
      <c r="G83" s="7" t="s">
        <v>37</v>
      </c>
      <c r="H83" s="2" t="s">
        <v>26</v>
      </c>
      <c r="I83" s="2">
        <v>45.6</v>
      </c>
      <c r="J83" s="2">
        <f t="shared" si="4"/>
        <v>14.514896867838045</v>
      </c>
      <c r="K83" s="2">
        <v>18</v>
      </c>
      <c r="L83" s="2" t="s">
        <v>27</v>
      </c>
      <c r="M83" s="2" t="s">
        <v>28</v>
      </c>
      <c r="N83" s="2">
        <f t="shared" si="5"/>
        <v>1.6546982429335375E-2</v>
      </c>
      <c r="O83" s="2">
        <v>0.74353765000000005</v>
      </c>
      <c r="P83" s="2">
        <f t="shared" si="7"/>
        <v>92.780034043351762</v>
      </c>
      <c r="Q83" s="2">
        <f>SUM(P81:P83)</f>
        <v>324.69037750613188</v>
      </c>
      <c r="R83" s="2">
        <f t="shared" si="6"/>
        <v>57.860398477133288</v>
      </c>
      <c r="S83" s="2">
        <f>SUM(R81:R83)</f>
        <v>198.45190090234678</v>
      </c>
      <c r="T83" s="8"/>
    </row>
    <row r="84" spans="1:20" ht="30" x14ac:dyDescent="0.25">
      <c r="A84" s="2">
        <v>78</v>
      </c>
      <c r="B84" s="2" t="s">
        <v>22</v>
      </c>
      <c r="C84" s="6">
        <v>44673</v>
      </c>
      <c r="D84" s="2" t="s">
        <v>23</v>
      </c>
      <c r="E84" s="2" t="s">
        <v>38</v>
      </c>
      <c r="F84" s="2">
        <v>1</v>
      </c>
      <c r="G84" s="7" t="s">
        <v>39</v>
      </c>
      <c r="H84" s="2" t="s">
        <v>26</v>
      </c>
      <c r="I84" s="2">
        <v>30.1</v>
      </c>
      <c r="J84" s="2">
        <f t="shared" si="4"/>
        <v>9.5811051693404643</v>
      </c>
      <c r="K84" s="2">
        <v>11</v>
      </c>
      <c r="L84" s="2" t="s">
        <v>27</v>
      </c>
      <c r="M84" s="2" t="s">
        <v>28</v>
      </c>
      <c r="N84" s="2">
        <f t="shared" si="5"/>
        <v>7.2097816399286996E-3</v>
      </c>
      <c r="O84" s="2">
        <v>0.74353765100000002</v>
      </c>
      <c r="P84" s="2">
        <f t="shared" si="7"/>
        <v>33.242234783407326</v>
      </c>
      <c r="R84" s="2">
        <f t="shared" si="6"/>
        <v>23.008965360794072</v>
      </c>
      <c r="T84" s="8"/>
    </row>
    <row r="85" spans="1:20" ht="30" x14ac:dyDescent="0.25">
      <c r="A85" s="2">
        <v>79</v>
      </c>
      <c r="B85" s="2" t="s">
        <v>22</v>
      </c>
      <c r="C85" s="6">
        <v>44673</v>
      </c>
      <c r="D85" s="2" t="s">
        <v>23</v>
      </c>
      <c r="E85" s="2" t="s">
        <v>38</v>
      </c>
      <c r="F85" s="2">
        <v>1</v>
      </c>
      <c r="G85" s="7" t="s">
        <v>39</v>
      </c>
      <c r="H85" s="2" t="s">
        <v>26</v>
      </c>
      <c r="I85" s="2">
        <v>16.600000000000001</v>
      </c>
      <c r="J85" s="2">
        <f t="shared" si="4"/>
        <v>5.2839317545199904</v>
      </c>
      <c r="K85" s="2">
        <v>7</v>
      </c>
      <c r="L85" s="2" t="s">
        <v>27</v>
      </c>
      <c r="M85" s="2" t="s">
        <v>28</v>
      </c>
      <c r="N85" s="2">
        <f t="shared" si="5"/>
        <v>2.1928316781257965E-3</v>
      </c>
      <c r="O85" s="2">
        <v>0.74353765199999999</v>
      </c>
      <c r="P85" s="2">
        <f t="shared" si="7"/>
        <v>7.6390523815562794</v>
      </c>
      <c r="R85" s="2">
        <f t="shared" si="6"/>
        <v>6.1393080593460398</v>
      </c>
      <c r="T85" s="8"/>
    </row>
    <row r="86" spans="1:20" ht="30" x14ac:dyDescent="0.25">
      <c r="A86" s="2">
        <v>80</v>
      </c>
      <c r="B86" s="2" t="s">
        <v>22</v>
      </c>
      <c r="C86" s="6">
        <v>44673</v>
      </c>
      <c r="D86" s="2" t="s">
        <v>23</v>
      </c>
      <c r="E86" s="2" t="s">
        <v>38</v>
      </c>
      <c r="F86" s="2">
        <v>1</v>
      </c>
      <c r="G86" s="7" t="s">
        <v>39</v>
      </c>
      <c r="H86" s="2" t="s">
        <v>26</v>
      </c>
      <c r="I86" s="2">
        <v>15.7</v>
      </c>
      <c r="J86" s="2">
        <f t="shared" si="4"/>
        <v>4.9974535268652911</v>
      </c>
      <c r="K86" s="2">
        <v>6</v>
      </c>
      <c r="L86" s="2" t="s">
        <v>27</v>
      </c>
      <c r="M86" s="2" t="s">
        <v>28</v>
      </c>
      <c r="N86" s="2">
        <f t="shared" si="5"/>
        <v>1.9615005092946266E-3</v>
      </c>
      <c r="O86" s="2">
        <v>0.74353765299999997</v>
      </c>
      <c r="P86" s="2">
        <f t="shared" si="7"/>
        <v>6.6561092888932123</v>
      </c>
      <c r="R86" s="2">
        <f t="shared" si="6"/>
        <v>5.424712164705694</v>
      </c>
      <c r="T86" s="8"/>
    </row>
    <row r="87" spans="1:20" ht="30" x14ac:dyDescent="0.25">
      <c r="A87" s="2">
        <v>81</v>
      </c>
      <c r="B87" s="2" t="s">
        <v>22</v>
      </c>
      <c r="C87" s="6">
        <v>44673</v>
      </c>
      <c r="D87" s="2" t="s">
        <v>23</v>
      </c>
      <c r="E87" s="2" t="s">
        <v>38</v>
      </c>
      <c r="F87" s="2">
        <v>1</v>
      </c>
      <c r="G87" s="7" t="s">
        <v>39</v>
      </c>
      <c r="H87" s="2" t="s">
        <v>26</v>
      </c>
      <c r="I87" s="2">
        <v>24.3</v>
      </c>
      <c r="J87" s="2">
        <f t="shared" si="4"/>
        <v>7.7349121466768533</v>
      </c>
      <c r="K87" s="2">
        <v>8</v>
      </c>
      <c r="L87" s="2" t="s">
        <v>27</v>
      </c>
      <c r="M87" s="2" t="s">
        <v>28</v>
      </c>
      <c r="N87" s="2">
        <f t="shared" si="5"/>
        <v>4.6989591291061892E-3</v>
      </c>
      <c r="O87" s="2">
        <v>0.74353765400000005</v>
      </c>
      <c r="P87" s="2">
        <f t="shared" si="7"/>
        <v>19.58779299458358</v>
      </c>
      <c r="R87" s="2">
        <f t="shared" si="6"/>
        <v>14.306236461357567</v>
      </c>
      <c r="T87" s="8"/>
    </row>
    <row r="88" spans="1:20" ht="30" x14ac:dyDescent="0.25">
      <c r="A88" s="2">
        <v>82</v>
      </c>
      <c r="B88" s="2" t="s">
        <v>22</v>
      </c>
      <c r="C88" s="6">
        <v>44673</v>
      </c>
      <c r="D88" s="2" t="s">
        <v>23</v>
      </c>
      <c r="E88" s="2" t="s">
        <v>38</v>
      </c>
      <c r="F88" s="2">
        <v>1</v>
      </c>
      <c r="G88" s="7" t="s">
        <v>39</v>
      </c>
      <c r="H88" s="2" t="s">
        <v>26</v>
      </c>
      <c r="I88" s="2">
        <v>20.7</v>
      </c>
      <c r="J88" s="2">
        <f t="shared" si="4"/>
        <v>6.5889992360580596</v>
      </c>
      <c r="K88" s="2">
        <v>9</v>
      </c>
      <c r="L88" s="2" t="s">
        <v>27</v>
      </c>
      <c r="M88" s="2" t="s">
        <v>28</v>
      </c>
      <c r="N88" s="2">
        <f t="shared" si="5"/>
        <v>3.4098071046600462E-3</v>
      </c>
      <c r="O88" s="2">
        <v>0.74353765500000002</v>
      </c>
      <c r="P88" s="2">
        <f t="shared" si="7"/>
        <v>13.17999142968141</v>
      </c>
      <c r="R88" s="2">
        <f t="shared" si="6"/>
        <v>10.021520958629996</v>
      </c>
      <c r="T88" s="8"/>
    </row>
    <row r="89" spans="1:20" ht="30" x14ac:dyDescent="0.25">
      <c r="A89" s="2">
        <v>83</v>
      </c>
      <c r="B89" s="2" t="s">
        <v>22</v>
      </c>
      <c r="C89" s="6">
        <v>44673</v>
      </c>
      <c r="D89" s="2" t="s">
        <v>23</v>
      </c>
      <c r="E89" s="2" t="s">
        <v>38</v>
      </c>
      <c r="F89" s="2">
        <v>1</v>
      </c>
      <c r="G89" s="7" t="s">
        <v>39</v>
      </c>
      <c r="H89" s="2" t="s">
        <v>26</v>
      </c>
      <c r="I89" s="2">
        <v>17.3</v>
      </c>
      <c r="J89" s="2">
        <f t="shared" si="4"/>
        <v>5.5067481538069778</v>
      </c>
      <c r="K89" s="2">
        <v>7.5</v>
      </c>
      <c r="L89" s="2" t="s">
        <v>27</v>
      </c>
      <c r="M89" s="2" t="s">
        <v>28</v>
      </c>
      <c r="N89" s="2">
        <f t="shared" si="5"/>
        <v>2.381668576521518E-3</v>
      </c>
      <c r="O89" s="2">
        <v>0.74353765599999999</v>
      </c>
      <c r="P89" s="2">
        <f t="shared" si="7"/>
        <v>8.4598823932343752</v>
      </c>
      <c r="R89" s="2">
        <f t="shared" si="6"/>
        <v>6.7288650994014327</v>
      </c>
      <c r="T89" s="8"/>
    </row>
    <row r="90" spans="1:20" ht="30" x14ac:dyDescent="0.25">
      <c r="A90" s="2">
        <v>84</v>
      </c>
      <c r="B90" s="2" t="s">
        <v>22</v>
      </c>
      <c r="C90" s="6">
        <v>44673</v>
      </c>
      <c r="D90" s="2" t="s">
        <v>23</v>
      </c>
      <c r="E90" s="2" t="s">
        <v>38</v>
      </c>
      <c r="F90" s="2">
        <v>1</v>
      </c>
      <c r="G90" s="7" t="s">
        <v>39</v>
      </c>
      <c r="H90" s="2" t="s">
        <v>26</v>
      </c>
      <c r="I90" s="2">
        <v>44</v>
      </c>
      <c r="J90" s="2">
        <f t="shared" si="4"/>
        <v>14.005602240896359</v>
      </c>
      <c r="K90" s="2">
        <v>15</v>
      </c>
      <c r="L90" s="2" t="s">
        <v>27</v>
      </c>
      <c r="M90" s="2" t="s">
        <v>28</v>
      </c>
      <c r="N90" s="2">
        <f t="shared" si="5"/>
        <v>1.5406162464985995E-2</v>
      </c>
      <c r="O90" s="2">
        <v>0.74353765699999996</v>
      </c>
      <c r="P90" s="2">
        <f t="shared" si="7"/>
        <v>84.942290749605093</v>
      </c>
      <c r="R90" s="2">
        <f t="shared" si="6"/>
        <v>53.449594533001921</v>
      </c>
      <c r="T90" s="8"/>
    </row>
    <row r="91" spans="1:20" ht="45" x14ac:dyDescent="0.25">
      <c r="A91" s="2">
        <v>85</v>
      </c>
      <c r="B91" s="2" t="s">
        <v>22</v>
      </c>
      <c r="C91" s="6">
        <v>44673</v>
      </c>
      <c r="D91" s="2" t="s">
        <v>23</v>
      </c>
      <c r="E91" s="2" t="s">
        <v>38</v>
      </c>
      <c r="F91" s="2">
        <v>1</v>
      </c>
      <c r="G91" s="7" t="s">
        <v>39</v>
      </c>
      <c r="H91" s="2" t="s">
        <v>26</v>
      </c>
      <c r="I91" s="2">
        <v>36.200000000000003</v>
      </c>
      <c r="J91" s="2">
        <f t="shared" si="4"/>
        <v>11.522790934555642</v>
      </c>
      <c r="K91" s="2">
        <v>10</v>
      </c>
      <c r="L91" s="2" t="s">
        <v>27</v>
      </c>
      <c r="M91" s="2" t="s">
        <v>28</v>
      </c>
      <c r="N91" s="2">
        <f t="shared" si="5"/>
        <v>1.0428125795772859E-2</v>
      </c>
      <c r="O91" s="2">
        <v>0.74353765800000005</v>
      </c>
      <c r="P91" s="2">
        <f t="shared" si="7"/>
        <v>52.447076375694813</v>
      </c>
      <c r="R91" s="2">
        <f t="shared" si="6"/>
        <v>34.65871846879795</v>
      </c>
      <c r="T91" s="7" t="s">
        <v>40</v>
      </c>
    </row>
    <row r="92" spans="1:20" ht="30" x14ac:dyDescent="0.25">
      <c r="A92" s="2">
        <v>86</v>
      </c>
      <c r="B92" s="2" t="s">
        <v>22</v>
      </c>
      <c r="C92" s="6">
        <v>44673</v>
      </c>
      <c r="D92" s="2" t="s">
        <v>23</v>
      </c>
      <c r="E92" s="2" t="s">
        <v>38</v>
      </c>
      <c r="F92" s="2">
        <v>1</v>
      </c>
      <c r="G92" s="7" t="s">
        <v>39</v>
      </c>
      <c r="H92" s="2" t="s">
        <v>26</v>
      </c>
      <c r="I92" s="2">
        <v>130.30000000000001</v>
      </c>
      <c r="J92" s="2">
        <f t="shared" si="4"/>
        <v>41.475681181563537</v>
      </c>
      <c r="K92" s="2">
        <v>22</v>
      </c>
      <c r="L92" s="2" t="s">
        <v>27</v>
      </c>
      <c r="M92" s="2" t="s">
        <v>28</v>
      </c>
      <c r="N92" s="2">
        <f t="shared" si="5"/>
        <v>0.13510703144894323</v>
      </c>
      <c r="O92" s="2">
        <v>0.74353765900000002</v>
      </c>
      <c r="P92" s="2">
        <f t="shared" si="7"/>
        <v>1242.1672013762723</v>
      </c>
      <c r="R92" s="2">
        <f t="shared" si="6"/>
        <v>595.19061847283399</v>
      </c>
      <c r="T92" s="8"/>
    </row>
    <row r="93" spans="1:20" ht="30" x14ac:dyDescent="0.25">
      <c r="A93" s="2">
        <v>87</v>
      </c>
      <c r="B93" s="2" t="s">
        <v>22</v>
      </c>
      <c r="C93" s="6">
        <v>44673</v>
      </c>
      <c r="D93" s="2" t="s">
        <v>23</v>
      </c>
      <c r="E93" s="2" t="s">
        <v>38</v>
      </c>
      <c r="F93" s="2">
        <v>1</v>
      </c>
      <c r="G93" s="7" t="s">
        <v>39</v>
      </c>
      <c r="H93" s="2" t="s">
        <v>26</v>
      </c>
      <c r="I93" s="2">
        <v>40.6</v>
      </c>
      <c r="J93" s="2">
        <f t="shared" si="4"/>
        <v>12.923351158645277</v>
      </c>
      <c r="K93" s="2">
        <v>15</v>
      </c>
      <c r="L93" s="2" t="s">
        <v>27</v>
      </c>
      <c r="M93" s="2" t="s">
        <v>28</v>
      </c>
      <c r="N93" s="2">
        <f t="shared" si="5"/>
        <v>1.3117201426024957E-2</v>
      </c>
      <c r="O93" s="2">
        <v>0.74353765999999999</v>
      </c>
      <c r="P93" s="2">
        <f t="shared" si="7"/>
        <v>69.633822500145811</v>
      </c>
      <c r="Q93" s="2">
        <f>SUM(P84:P93)</f>
        <v>1537.9554542730743</v>
      </c>
      <c r="R93" s="2">
        <f t="shared" si="6"/>
        <v>44.710267611707394</v>
      </c>
      <c r="S93" s="2">
        <f>SUM(R84:R93)</f>
        <v>793.63880719057602</v>
      </c>
      <c r="T93" s="8"/>
    </row>
    <row r="94" spans="1:20" x14ac:dyDescent="0.25">
      <c r="A94" s="2">
        <v>88</v>
      </c>
      <c r="B94" s="2" t="s">
        <v>22</v>
      </c>
      <c r="C94" s="6">
        <v>44673</v>
      </c>
      <c r="D94" s="2" t="s">
        <v>23</v>
      </c>
      <c r="E94" s="2" t="s">
        <v>38</v>
      </c>
      <c r="F94" s="2">
        <v>2</v>
      </c>
      <c r="H94" s="2" t="s">
        <v>26</v>
      </c>
      <c r="I94" s="2">
        <v>23.8</v>
      </c>
      <c r="J94" s="2">
        <f t="shared" si="4"/>
        <v>7.5757575757575761</v>
      </c>
      <c r="K94" s="2">
        <v>15</v>
      </c>
      <c r="L94" s="2" t="s">
        <v>27</v>
      </c>
      <c r="M94" s="2" t="s">
        <v>28</v>
      </c>
      <c r="N94" s="2">
        <f t="shared" si="5"/>
        <v>4.507575757575758E-3</v>
      </c>
      <c r="O94" s="2">
        <v>0.74353766099999996</v>
      </c>
      <c r="P94" s="2">
        <f t="shared" si="7"/>
        <v>18.606901929643662</v>
      </c>
      <c r="R94" s="2">
        <f t="shared" si="6"/>
        <v>13.66093169881265</v>
      </c>
      <c r="T94" s="8"/>
    </row>
    <row r="95" spans="1:20" x14ac:dyDescent="0.25">
      <c r="A95" s="2">
        <v>89</v>
      </c>
      <c r="B95" s="2" t="s">
        <v>22</v>
      </c>
      <c r="C95" s="6">
        <v>44673</v>
      </c>
      <c r="D95" s="2" t="s">
        <v>23</v>
      </c>
      <c r="E95" s="2" t="s">
        <v>38</v>
      </c>
      <c r="F95" s="2">
        <v>2</v>
      </c>
      <c r="H95" s="2" t="s">
        <v>35</v>
      </c>
      <c r="I95" s="2">
        <v>16.3</v>
      </c>
      <c r="J95" s="2">
        <f t="shared" si="4"/>
        <v>5.1884390119684243</v>
      </c>
      <c r="K95" s="2">
        <v>6</v>
      </c>
      <c r="L95" s="2" t="s">
        <v>27</v>
      </c>
      <c r="M95" s="2" t="s">
        <v>28</v>
      </c>
      <c r="N95" s="2">
        <f t="shared" si="5"/>
        <v>2.1142888973771333E-3</v>
      </c>
      <c r="O95" s="2">
        <v>0.54003662799999996</v>
      </c>
      <c r="P95" s="2">
        <f t="shared" si="7"/>
        <v>5.3038132528861297</v>
      </c>
      <c r="R95" s="2">
        <f t="shared" si="6"/>
        <v>4.4226549563083619</v>
      </c>
      <c r="T95" s="8"/>
    </row>
    <row r="96" spans="1:20" x14ac:dyDescent="0.25">
      <c r="A96" s="2">
        <v>90</v>
      </c>
      <c r="B96" s="2" t="s">
        <v>22</v>
      </c>
      <c r="C96" s="6">
        <v>44673</v>
      </c>
      <c r="D96" s="2" t="s">
        <v>23</v>
      </c>
      <c r="E96" s="2" t="s">
        <v>38</v>
      </c>
      <c r="F96" s="2">
        <v>2</v>
      </c>
      <c r="H96" s="2" t="s">
        <v>26</v>
      </c>
      <c r="I96" s="2">
        <v>20.6</v>
      </c>
      <c r="J96" s="2">
        <f t="shared" si="4"/>
        <v>6.5571683218742045</v>
      </c>
      <c r="K96" s="2">
        <v>8</v>
      </c>
      <c r="L96" s="2" t="s">
        <v>27</v>
      </c>
      <c r="M96" s="2" t="s">
        <v>28</v>
      </c>
      <c r="N96" s="2">
        <f t="shared" si="5"/>
        <v>3.3769416857652159E-3</v>
      </c>
      <c r="O96" s="2">
        <v>0.74353766099999996</v>
      </c>
      <c r="P96" s="2">
        <f t="shared" si="7"/>
        <v>13.023217965517512</v>
      </c>
      <c r="R96" s="2">
        <f t="shared" si="6"/>
        <v>9.9143604571449444</v>
      </c>
      <c r="T96" s="8"/>
    </row>
    <row r="97" spans="1:20" x14ac:dyDescent="0.25">
      <c r="A97" s="2">
        <v>91</v>
      </c>
      <c r="B97" s="2" t="s">
        <v>22</v>
      </c>
      <c r="C97" s="6">
        <v>44673</v>
      </c>
      <c r="D97" s="2" t="s">
        <v>23</v>
      </c>
      <c r="E97" s="2" t="s">
        <v>38</v>
      </c>
      <c r="F97" s="2">
        <v>2</v>
      </c>
      <c r="H97" s="2" t="s">
        <v>26</v>
      </c>
      <c r="I97" s="2">
        <v>44.7</v>
      </c>
      <c r="J97" s="2">
        <f t="shared" si="4"/>
        <v>14.228418640183348</v>
      </c>
      <c r="K97" s="2">
        <v>14</v>
      </c>
      <c r="L97" s="2" t="s">
        <v>27</v>
      </c>
      <c r="M97" s="2" t="s">
        <v>28</v>
      </c>
      <c r="N97" s="2">
        <f t="shared" si="5"/>
        <v>1.5900257830404892E-2</v>
      </c>
      <c r="O97" s="2">
        <v>0.74353766200000004</v>
      </c>
      <c r="P97" s="2">
        <f t="shared" si="7"/>
        <v>88.32065841387255</v>
      </c>
      <c r="R97" s="2">
        <f t="shared" si="6"/>
        <v>55.355678355383148</v>
      </c>
      <c r="T97" s="8"/>
    </row>
    <row r="98" spans="1:20" x14ac:dyDescent="0.25">
      <c r="A98" s="2">
        <v>92</v>
      </c>
      <c r="B98" s="2" t="s">
        <v>22</v>
      </c>
      <c r="C98" s="6">
        <v>44673</v>
      </c>
      <c r="D98" s="2" t="s">
        <v>23</v>
      </c>
      <c r="E98" s="2" t="s">
        <v>38</v>
      </c>
      <c r="F98" s="2">
        <v>2</v>
      </c>
      <c r="H98" s="2" t="s">
        <v>26</v>
      </c>
      <c r="I98" s="2">
        <v>46.3</v>
      </c>
      <c r="J98" s="2">
        <f t="shared" si="4"/>
        <v>14.737713267125031</v>
      </c>
      <c r="K98" s="2">
        <v>13</v>
      </c>
      <c r="L98" s="2" t="s">
        <v>27</v>
      </c>
      <c r="M98" s="2" t="s">
        <v>28</v>
      </c>
      <c r="N98" s="2">
        <f t="shared" si="5"/>
        <v>1.7058903106697221E-2</v>
      </c>
      <c r="O98" s="2">
        <v>0.74353766300000002</v>
      </c>
      <c r="P98" s="2">
        <f t="shared" si="7"/>
        <v>96.339200464942323</v>
      </c>
      <c r="R98" s="2">
        <f t="shared" si="6"/>
        <v>59.850705821609544</v>
      </c>
      <c r="T98" s="8"/>
    </row>
    <row r="99" spans="1:20" x14ac:dyDescent="0.25">
      <c r="A99" s="2">
        <v>93</v>
      </c>
      <c r="B99" s="2" t="s">
        <v>22</v>
      </c>
      <c r="C99" s="6">
        <v>44673</v>
      </c>
      <c r="D99" s="2" t="s">
        <v>23</v>
      </c>
      <c r="E99" s="2" t="s">
        <v>38</v>
      </c>
      <c r="F99" s="2">
        <v>2</v>
      </c>
      <c r="H99" s="2" t="s">
        <v>26</v>
      </c>
      <c r="I99" s="2">
        <v>67.8</v>
      </c>
      <c r="J99" s="2">
        <f t="shared" si="4"/>
        <v>21.581359816653933</v>
      </c>
      <c r="K99" s="2">
        <v>17</v>
      </c>
      <c r="L99" s="2" t="s">
        <v>27</v>
      </c>
      <c r="M99" s="2" t="s">
        <v>28</v>
      </c>
      <c r="N99" s="2">
        <f t="shared" si="5"/>
        <v>3.6580404889228417E-2</v>
      </c>
      <c r="O99" s="2">
        <v>0.74353766399999999</v>
      </c>
      <c r="P99" s="2">
        <f t="shared" si="7"/>
        <v>247.24127983562764</v>
      </c>
      <c r="R99" s="2">
        <f t="shared" si="6"/>
        <v>139.57556587724679</v>
      </c>
      <c r="T99" s="8"/>
    </row>
    <row r="100" spans="1:20" x14ac:dyDescent="0.25">
      <c r="A100" s="2">
        <v>94</v>
      </c>
      <c r="B100" s="2" t="s">
        <v>22</v>
      </c>
      <c r="C100" s="6">
        <v>44673</v>
      </c>
      <c r="D100" s="2" t="s">
        <v>23</v>
      </c>
      <c r="E100" s="2" t="s">
        <v>38</v>
      </c>
      <c r="F100" s="2">
        <v>2</v>
      </c>
      <c r="H100" s="2" t="s">
        <v>26</v>
      </c>
      <c r="I100" s="2">
        <v>18.899999999999999</v>
      </c>
      <c r="J100" s="2">
        <f t="shared" si="4"/>
        <v>6.0160427807486627</v>
      </c>
      <c r="K100" s="2">
        <v>4.5</v>
      </c>
      <c r="L100" s="2" t="s">
        <v>27</v>
      </c>
      <c r="M100" s="2" t="s">
        <v>28</v>
      </c>
      <c r="N100" s="2">
        <f t="shared" si="5"/>
        <v>2.8425802139037427E-3</v>
      </c>
      <c r="O100" s="2">
        <v>0.74353766499999996</v>
      </c>
      <c r="P100" s="2">
        <f t="shared" si="7"/>
        <v>10.526634120009387</v>
      </c>
      <c r="R100" s="2">
        <f t="shared" si="6"/>
        <v>8.1888833125108231</v>
      </c>
      <c r="T100" s="8"/>
    </row>
    <row r="101" spans="1:20" x14ac:dyDescent="0.25">
      <c r="A101" s="2">
        <v>95</v>
      </c>
      <c r="B101" s="2" t="s">
        <v>22</v>
      </c>
      <c r="C101" s="6">
        <v>44673</v>
      </c>
      <c r="D101" s="2" t="s">
        <v>23</v>
      </c>
      <c r="E101" s="2" t="s">
        <v>38</v>
      </c>
      <c r="F101" s="2">
        <v>2</v>
      </c>
      <c r="H101" s="2" t="s">
        <v>26</v>
      </c>
      <c r="I101" s="2">
        <v>83.5</v>
      </c>
      <c r="J101" s="2">
        <f t="shared" si="4"/>
        <v>26.578813343519226</v>
      </c>
      <c r="K101" s="2">
        <v>18</v>
      </c>
      <c r="L101" s="2" t="s">
        <v>27</v>
      </c>
      <c r="M101" s="2" t="s">
        <v>28</v>
      </c>
      <c r="N101" s="2">
        <f t="shared" si="5"/>
        <v>5.5483272854596387E-2</v>
      </c>
      <c r="O101" s="2">
        <v>0.74353766600000004</v>
      </c>
      <c r="P101" s="2">
        <f t="shared" si="7"/>
        <v>413.65634623721741</v>
      </c>
      <c r="R101" s="2">
        <f t="shared" si="6"/>
        <v>221.62740097441542</v>
      </c>
      <c r="T101" s="8"/>
    </row>
    <row r="102" spans="1:20" x14ac:dyDescent="0.25">
      <c r="A102" s="2">
        <v>96</v>
      </c>
      <c r="B102" s="2" t="s">
        <v>22</v>
      </c>
      <c r="C102" s="6">
        <v>44673</v>
      </c>
      <c r="D102" s="2" t="s">
        <v>23</v>
      </c>
      <c r="E102" s="2" t="s">
        <v>38</v>
      </c>
      <c r="F102" s="2">
        <v>2</v>
      </c>
      <c r="H102" s="2" t="s">
        <v>26</v>
      </c>
      <c r="I102" s="2">
        <v>42.2</v>
      </c>
      <c r="J102" s="2">
        <f t="shared" si="4"/>
        <v>13.432645785586963</v>
      </c>
      <c r="K102" s="2">
        <v>14</v>
      </c>
      <c r="L102" s="2" t="s">
        <v>27</v>
      </c>
      <c r="M102" s="2" t="s">
        <v>28</v>
      </c>
      <c r="N102" s="2">
        <f t="shared" si="5"/>
        <v>1.4171441303794248E-2</v>
      </c>
      <c r="O102" s="2">
        <v>0.74353766700000001</v>
      </c>
      <c r="P102" s="2">
        <f t="shared" si="7"/>
        <v>76.61247234088745</v>
      </c>
      <c r="Q102" s="2">
        <f>SUM(P94:P102)</f>
        <v>969.63052456060404</v>
      </c>
      <c r="R102" s="2">
        <f t="shared" si="6"/>
        <v>48.716168012559486</v>
      </c>
      <c r="S102" s="2">
        <f>SUM(R94:R102)</f>
        <v>561.31234946599113</v>
      </c>
      <c r="T102" s="8"/>
    </row>
    <row r="103" spans="1:20" x14ac:dyDescent="0.25">
      <c r="A103" s="2">
        <v>97</v>
      </c>
      <c r="B103" s="2" t="s">
        <v>22</v>
      </c>
      <c r="C103" s="6">
        <v>44673</v>
      </c>
      <c r="D103" s="2" t="s">
        <v>23</v>
      </c>
      <c r="E103" s="2" t="s">
        <v>38</v>
      </c>
      <c r="F103" s="2">
        <v>3</v>
      </c>
      <c r="H103" s="2" t="s">
        <v>26</v>
      </c>
      <c r="I103" s="2">
        <v>56.8</v>
      </c>
      <c r="J103" s="2">
        <f t="shared" si="4"/>
        <v>18.079959256429845</v>
      </c>
      <c r="K103" s="2">
        <v>17</v>
      </c>
      <c r="L103" s="2" t="s">
        <v>27</v>
      </c>
      <c r="M103" s="2" t="s">
        <v>28</v>
      </c>
      <c r="N103" s="2">
        <f t="shared" si="5"/>
        <v>2.5673542144130378E-2</v>
      </c>
      <c r="O103" s="2">
        <v>0.74353766799999998</v>
      </c>
      <c r="P103" s="2">
        <f t="shared" si="7"/>
        <v>159.64199609150097</v>
      </c>
      <c r="R103" s="2">
        <f t="shared" si="6"/>
        <v>94.217762054149532</v>
      </c>
      <c r="T103" s="8"/>
    </row>
    <row r="104" spans="1:20" x14ac:dyDescent="0.25">
      <c r="A104" s="2">
        <v>98</v>
      </c>
      <c r="B104" s="2" t="s">
        <v>22</v>
      </c>
      <c r="C104" s="6">
        <v>44673</v>
      </c>
      <c r="D104" s="2" t="s">
        <v>23</v>
      </c>
      <c r="E104" s="2" t="s">
        <v>38</v>
      </c>
      <c r="F104" s="2">
        <v>3</v>
      </c>
      <c r="H104" s="2" t="s">
        <v>30</v>
      </c>
      <c r="I104" s="2">
        <v>36.6</v>
      </c>
      <c r="J104" s="2">
        <f t="shared" si="4"/>
        <v>11.650114591291063</v>
      </c>
      <c r="K104" s="2">
        <v>13</v>
      </c>
      <c r="L104" s="2" t="s">
        <v>27</v>
      </c>
      <c r="M104" s="2" t="s">
        <v>28</v>
      </c>
      <c r="N104" s="2">
        <f t="shared" si="5"/>
        <v>1.0659854851031323E-2</v>
      </c>
      <c r="O104" s="2">
        <v>0.62</v>
      </c>
      <c r="P104" s="2">
        <f t="shared" si="7"/>
        <v>44.936877163527186</v>
      </c>
      <c r="R104" s="2">
        <f t="shared" si="6"/>
        <v>30.162424157768275</v>
      </c>
      <c r="T104" s="8"/>
    </row>
    <row r="105" spans="1:20" x14ac:dyDescent="0.25">
      <c r="A105" s="2">
        <v>99</v>
      </c>
      <c r="B105" s="2" t="s">
        <v>22</v>
      </c>
      <c r="C105" s="6">
        <v>44673</v>
      </c>
      <c r="D105" s="2" t="s">
        <v>23</v>
      </c>
      <c r="E105" s="2" t="s">
        <v>38</v>
      </c>
      <c r="F105" s="2">
        <v>3</v>
      </c>
      <c r="H105" s="2" t="s">
        <v>30</v>
      </c>
      <c r="I105" s="2">
        <v>37.9</v>
      </c>
      <c r="J105" s="2">
        <f t="shared" si="4"/>
        <v>12.063916475681181</v>
      </c>
      <c r="K105" s="2">
        <v>8.5</v>
      </c>
      <c r="L105" s="2" t="s">
        <v>27</v>
      </c>
      <c r="M105" s="2" t="s">
        <v>28</v>
      </c>
      <c r="N105" s="2">
        <f t="shared" si="5"/>
        <v>1.1430560860707917E-2</v>
      </c>
      <c r="O105" s="2">
        <v>0.62</v>
      </c>
      <c r="P105" s="2">
        <f t="shared" si="7"/>
        <v>48.984492638134661</v>
      </c>
      <c r="R105" s="2">
        <f t="shared" si="6"/>
        <v>32.592470375735772</v>
      </c>
      <c r="T105" s="8"/>
    </row>
    <row r="106" spans="1:20" x14ac:dyDescent="0.25">
      <c r="A106" s="2">
        <v>100</v>
      </c>
      <c r="B106" s="2" t="s">
        <v>22</v>
      </c>
      <c r="C106" s="6">
        <v>44673</v>
      </c>
      <c r="D106" s="2" t="s">
        <v>23</v>
      </c>
      <c r="E106" s="2" t="s">
        <v>38</v>
      </c>
      <c r="F106" s="2">
        <v>3</v>
      </c>
      <c r="H106" s="2" t="s">
        <v>26</v>
      </c>
      <c r="I106" s="2">
        <v>50</v>
      </c>
      <c r="J106" s="2">
        <f t="shared" si="4"/>
        <v>15.91545709192768</v>
      </c>
      <c r="K106" s="2">
        <v>15</v>
      </c>
      <c r="L106" s="2" t="s">
        <v>27</v>
      </c>
      <c r="M106" s="2" t="s">
        <v>28</v>
      </c>
      <c r="N106" s="2">
        <f t="shared" si="5"/>
        <v>1.9894321364909602E-2</v>
      </c>
      <c r="O106" s="2">
        <v>0.74353766799999998</v>
      </c>
      <c r="P106" s="2">
        <f t="shared" si="7"/>
        <v>116.49500183119127</v>
      </c>
      <c r="R106" s="2">
        <f t="shared" si="6"/>
        <v>70.989299156873273</v>
      </c>
      <c r="T106" s="8"/>
    </row>
    <row r="107" spans="1:20" x14ac:dyDescent="0.25">
      <c r="A107" s="2">
        <v>101</v>
      </c>
      <c r="B107" s="2" t="s">
        <v>22</v>
      </c>
      <c r="C107" s="6">
        <v>44673</v>
      </c>
      <c r="D107" s="2" t="s">
        <v>23</v>
      </c>
      <c r="E107" s="2" t="s">
        <v>38</v>
      </c>
      <c r="F107" s="2">
        <v>3</v>
      </c>
      <c r="H107" s="2" t="s">
        <v>26</v>
      </c>
      <c r="I107" s="2">
        <v>31</v>
      </c>
      <c r="J107" s="2">
        <f t="shared" si="4"/>
        <v>9.8675833969951618</v>
      </c>
      <c r="K107" s="2">
        <v>10</v>
      </c>
      <c r="L107" s="2" t="s">
        <v>27</v>
      </c>
      <c r="M107" s="2" t="s">
        <v>28</v>
      </c>
      <c r="N107" s="2">
        <f t="shared" si="5"/>
        <v>7.6473771326712511E-3</v>
      </c>
      <c r="O107" s="2">
        <v>0.74353766799999998</v>
      </c>
      <c r="P107" s="2">
        <f t="shared" si="7"/>
        <v>35.752561081544691</v>
      </c>
      <c r="R107" s="2">
        <f t="shared" si="6"/>
        <v>24.564189512519508</v>
      </c>
      <c r="T107" s="8"/>
    </row>
    <row r="108" spans="1:20" x14ac:dyDescent="0.25">
      <c r="A108" s="2">
        <v>102</v>
      </c>
      <c r="B108" s="2" t="s">
        <v>22</v>
      </c>
      <c r="C108" s="6">
        <v>44673</v>
      </c>
      <c r="D108" s="2" t="s">
        <v>23</v>
      </c>
      <c r="E108" s="2" t="s">
        <v>38</v>
      </c>
      <c r="F108" s="2">
        <v>3</v>
      </c>
      <c r="H108" s="2" t="s">
        <v>35</v>
      </c>
      <c r="I108" s="2">
        <v>17</v>
      </c>
      <c r="J108" s="2">
        <f t="shared" si="4"/>
        <v>5.4112554112554117</v>
      </c>
      <c r="K108" s="2">
        <v>3.3</v>
      </c>
      <c r="L108" s="2" t="s">
        <v>27</v>
      </c>
      <c r="M108" s="2" t="s">
        <v>28</v>
      </c>
      <c r="N108" s="2">
        <f t="shared" si="5"/>
        <v>2.29978354978355E-3</v>
      </c>
      <c r="O108" s="2">
        <v>0.54003662799999996</v>
      </c>
      <c r="P108" s="2">
        <f t="shared" si="7"/>
        <v>5.8845321291867325</v>
      </c>
      <c r="R108" s="2">
        <f t="shared" si="6"/>
        <v>4.8553795171985588</v>
      </c>
      <c r="T108" s="8"/>
    </row>
    <row r="109" spans="1:20" x14ac:dyDescent="0.25">
      <c r="A109" s="2">
        <v>103</v>
      </c>
      <c r="B109" s="2" t="s">
        <v>22</v>
      </c>
      <c r="C109" s="6">
        <v>44673</v>
      </c>
      <c r="D109" s="2" t="s">
        <v>23</v>
      </c>
      <c r="E109" s="2" t="s">
        <v>38</v>
      </c>
      <c r="F109" s="2">
        <v>3</v>
      </c>
      <c r="H109" s="2" t="s">
        <v>26</v>
      </c>
      <c r="I109" s="2">
        <v>145</v>
      </c>
      <c r="J109" s="2">
        <f t="shared" si="4"/>
        <v>46.154825566590276</v>
      </c>
      <c r="K109" s="2">
        <v>30</v>
      </c>
      <c r="L109" s="2" t="s">
        <v>27</v>
      </c>
      <c r="M109" s="2" t="s">
        <v>28</v>
      </c>
      <c r="N109" s="2">
        <f t="shared" si="5"/>
        <v>0.16731124267888978</v>
      </c>
      <c r="O109" s="2">
        <v>0.74353766799999998</v>
      </c>
      <c r="P109" s="2">
        <f t="shared" si="7"/>
        <v>1617.680481146097</v>
      </c>
      <c r="R109" s="2">
        <f t="shared" si="6"/>
        <v>754.59937985119052</v>
      </c>
      <c r="T109" s="8"/>
    </row>
    <row r="110" spans="1:20" x14ac:dyDescent="0.25">
      <c r="A110" s="2">
        <v>104</v>
      </c>
      <c r="B110" s="2" t="s">
        <v>22</v>
      </c>
      <c r="C110" s="6">
        <v>44673</v>
      </c>
      <c r="D110" s="2" t="s">
        <v>23</v>
      </c>
      <c r="E110" s="2" t="s">
        <v>38</v>
      </c>
      <c r="F110" s="2">
        <v>3</v>
      </c>
      <c r="H110" s="2" t="s">
        <v>35</v>
      </c>
      <c r="I110" s="2">
        <v>23</v>
      </c>
      <c r="J110" s="2">
        <f t="shared" si="4"/>
        <v>7.3211102622867328</v>
      </c>
      <c r="K110" s="2">
        <v>5</v>
      </c>
      <c r="L110" s="2" t="s">
        <v>27</v>
      </c>
      <c r="M110" s="2" t="s">
        <v>28</v>
      </c>
      <c r="N110" s="2">
        <f t="shared" si="5"/>
        <v>4.2096384008148717E-3</v>
      </c>
      <c r="O110" s="2">
        <v>0.54003662799999996</v>
      </c>
      <c r="P110" s="2">
        <f t="shared" si="7"/>
        <v>12.41944351179046</v>
      </c>
      <c r="R110" s="2">
        <f t="shared" si="6"/>
        <v>9.4986606516152374</v>
      </c>
      <c r="T110" s="8"/>
    </row>
    <row r="111" spans="1:20" x14ac:dyDescent="0.25">
      <c r="A111" s="2">
        <v>105</v>
      </c>
      <c r="B111" s="2" t="s">
        <v>22</v>
      </c>
      <c r="C111" s="6">
        <v>44673</v>
      </c>
      <c r="D111" s="2" t="s">
        <v>23</v>
      </c>
      <c r="E111" s="2" t="s">
        <v>38</v>
      </c>
      <c r="F111" s="2">
        <v>3</v>
      </c>
      <c r="H111" s="2" t="s">
        <v>26</v>
      </c>
      <c r="I111" s="2">
        <v>11</v>
      </c>
      <c r="J111" s="2">
        <f t="shared" si="4"/>
        <v>3.5014005602240896</v>
      </c>
      <c r="K111" s="2">
        <v>4</v>
      </c>
      <c r="L111" s="2" t="s">
        <v>27</v>
      </c>
      <c r="M111" s="2" t="s">
        <v>28</v>
      </c>
      <c r="N111" s="2">
        <f t="shared" si="5"/>
        <v>9.628851540616247E-4</v>
      </c>
      <c r="O111" s="2">
        <v>0.74353766799999998</v>
      </c>
      <c r="P111" s="2">
        <f t="shared" si="7"/>
        <v>2.7633362667281292</v>
      </c>
      <c r="R111" s="2">
        <f t="shared" si="6"/>
        <v>2.4624716545224383</v>
      </c>
      <c r="T111" s="8"/>
    </row>
    <row r="112" spans="1:20" x14ac:dyDescent="0.25">
      <c r="A112" s="2">
        <v>106</v>
      </c>
      <c r="B112" s="2" t="s">
        <v>22</v>
      </c>
      <c r="C112" s="6">
        <v>44673</v>
      </c>
      <c r="D112" s="2" t="s">
        <v>23</v>
      </c>
      <c r="E112" s="2" t="s">
        <v>38</v>
      </c>
      <c r="F112" s="2">
        <v>3</v>
      </c>
      <c r="H112" s="2" t="s">
        <v>30</v>
      </c>
      <c r="I112" s="2">
        <v>22</v>
      </c>
      <c r="J112" s="2">
        <f t="shared" si="4"/>
        <v>7.0028011204481793</v>
      </c>
      <c r="K112" s="2">
        <v>5</v>
      </c>
      <c r="L112" s="2" t="s">
        <v>27</v>
      </c>
      <c r="M112" s="2" t="s">
        <v>28</v>
      </c>
      <c r="N112" s="2">
        <f t="shared" si="5"/>
        <v>3.8515406162464988E-3</v>
      </c>
      <c r="O112" s="2">
        <v>0.62</v>
      </c>
      <c r="P112" s="2">
        <f t="shared" si="7"/>
        <v>12.775195962807627</v>
      </c>
      <c r="R112" s="2">
        <f t="shared" si="6"/>
        <v>9.743535790111272</v>
      </c>
      <c r="T112" s="8"/>
    </row>
    <row r="113" spans="1:20" x14ac:dyDescent="0.25">
      <c r="A113" s="2">
        <v>107</v>
      </c>
      <c r="B113" s="2" t="s">
        <v>22</v>
      </c>
      <c r="C113" s="6">
        <v>44673</v>
      </c>
      <c r="D113" s="2" t="s">
        <v>23</v>
      </c>
      <c r="E113" s="2" t="s">
        <v>38</v>
      </c>
      <c r="F113" s="2">
        <v>3</v>
      </c>
      <c r="H113" s="2" t="s">
        <v>26</v>
      </c>
      <c r="I113" s="2">
        <v>45</v>
      </c>
      <c r="J113" s="2">
        <f t="shared" si="4"/>
        <v>14.323911382734913</v>
      </c>
      <c r="K113" s="2">
        <v>3</v>
      </c>
      <c r="L113" s="2" t="s">
        <v>31</v>
      </c>
      <c r="M113" s="2">
        <v>3</v>
      </c>
      <c r="N113" s="2">
        <f t="shared" si="5"/>
        <v>1.611440030557678E-2</v>
      </c>
      <c r="O113" s="2">
        <v>0.74353766799999998</v>
      </c>
      <c r="P113" s="9">
        <f>0.0696*O113*((J113^2)*K113)^0.931</f>
        <v>20.450260732497163</v>
      </c>
      <c r="R113" s="2">
        <f t="shared" si="6"/>
        <v>56.183819422949576</v>
      </c>
      <c r="T113" s="8"/>
    </row>
    <row r="114" spans="1:20" x14ac:dyDescent="0.25">
      <c r="A114" s="2">
        <v>108</v>
      </c>
      <c r="B114" s="2" t="s">
        <v>22</v>
      </c>
      <c r="C114" s="6">
        <v>44673</v>
      </c>
      <c r="D114" s="2" t="s">
        <v>23</v>
      </c>
      <c r="E114" s="2" t="s">
        <v>38</v>
      </c>
      <c r="F114" s="2">
        <v>3</v>
      </c>
      <c r="H114" s="2" t="s">
        <v>26</v>
      </c>
      <c r="I114" s="2">
        <v>39</v>
      </c>
      <c r="J114" s="2">
        <f t="shared" si="4"/>
        <v>12.41405653170359</v>
      </c>
      <c r="K114" s="2">
        <v>13</v>
      </c>
      <c r="L114" s="2" t="s">
        <v>27</v>
      </c>
      <c r="M114" s="2" t="s">
        <v>28</v>
      </c>
      <c r="N114" s="2">
        <f t="shared" si="5"/>
        <v>1.2103705118411001E-2</v>
      </c>
      <c r="O114" s="2">
        <v>0.74353766799999998</v>
      </c>
      <c r="P114" s="2">
        <f t="shared" si="7"/>
        <v>63.048252789628712</v>
      </c>
      <c r="Q114" s="2">
        <f>SUM(P103:P114)</f>
        <v>2140.8324313446346</v>
      </c>
      <c r="R114" s="2">
        <f t="shared" si="6"/>
        <v>40.892428838480051</v>
      </c>
      <c r="S114" s="2">
        <f>SUM(R103:R114)</f>
        <v>1130.7618209831141</v>
      </c>
      <c r="T114" s="8"/>
    </row>
    <row r="115" spans="1:20" x14ac:dyDescent="0.25">
      <c r="A115" s="2">
        <v>109</v>
      </c>
      <c r="B115" s="2" t="s">
        <v>22</v>
      </c>
      <c r="C115" s="6">
        <v>44673</v>
      </c>
      <c r="D115" s="2" t="s">
        <v>23</v>
      </c>
      <c r="E115" s="2" t="s">
        <v>38</v>
      </c>
      <c r="F115" s="2">
        <v>4</v>
      </c>
      <c r="H115" s="2" t="s">
        <v>26</v>
      </c>
      <c r="I115" s="2">
        <v>24.5</v>
      </c>
      <c r="J115" s="2">
        <f t="shared" si="4"/>
        <v>7.7985739750445635</v>
      </c>
      <c r="K115" s="2">
        <v>14</v>
      </c>
      <c r="L115" s="2" t="s">
        <v>27</v>
      </c>
      <c r="M115" s="2" t="s">
        <v>28</v>
      </c>
      <c r="N115" s="2">
        <f t="shared" si="5"/>
        <v>4.7766265597147953E-3</v>
      </c>
      <c r="O115" s="2">
        <v>0.74353766799999998</v>
      </c>
      <c r="P115" s="2">
        <f t="shared" si="7"/>
        <v>19.988573722232211</v>
      </c>
      <c r="R115" s="2">
        <f t="shared" si="6"/>
        <v>14.568947767639658</v>
      </c>
      <c r="T115" s="8"/>
    </row>
    <row r="116" spans="1:20" x14ac:dyDescent="0.25">
      <c r="A116" s="2">
        <v>110</v>
      </c>
      <c r="B116" s="2" t="s">
        <v>22</v>
      </c>
      <c r="C116" s="6">
        <v>44673</v>
      </c>
      <c r="D116" s="2" t="s">
        <v>23</v>
      </c>
      <c r="E116" s="2" t="s">
        <v>38</v>
      </c>
      <c r="F116" s="2">
        <v>4</v>
      </c>
      <c r="H116" s="2" t="s">
        <v>26</v>
      </c>
      <c r="I116" s="2">
        <v>22.8</v>
      </c>
      <c r="J116" s="2">
        <f t="shared" si="4"/>
        <v>7.2574484339190226</v>
      </c>
      <c r="K116" s="2">
        <v>14</v>
      </c>
      <c r="L116" s="2" t="s">
        <v>27</v>
      </c>
      <c r="M116" s="2" t="s">
        <v>28</v>
      </c>
      <c r="N116" s="2">
        <f t="shared" si="5"/>
        <v>4.1367456073338436E-3</v>
      </c>
      <c r="O116" s="2">
        <v>0.74353766799999998</v>
      </c>
      <c r="P116" s="2">
        <f t="shared" si="7"/>
        <v>16.734371991259415</v>
      </c>
      <c r="R116" s="2">
        <f t="shared" si="6"/>
        <v>12.419234838031889</v>
      </c>
      <c r="T116" s="8"/>
    </row>
    <row r="117" spans="1:20" x14ac:dyDescent="0.25">
      <c r="A117" s="2">
        <v>111</v>
      </c>
      <c r="B117" s="2" t="s">
        <v>22</v>
      </c>
      <c r="C117" s="6">
        <v>44673</v>
      </c>
      <c r="D117" s="2" t="s">
        <v>23</v>
      </c>
      <c r="E117" s="2" t="s">
        <v>38</v>
      </c>
      <c r="F117" s="2">
        <v>4</v>
      </c>
      <c r="H117" s="2" t="s">
        <v>26</v>
      </c>
      <c r="I117" s="2">
        <v>14.8</v>
      </c>
      <c r="J117" s="2">
        <f t="shared" si="4"/>
        <v>4.7109752992105935</v>
      </c>
      <c r="K117" s="2">
        <v>7.5</v>
      </c>
      <c r="L117" s="2" t="s">
        <v>27</v>
      </c>
      <c r="M117" s="2" t="s">
        <v>28</v>
      </c>
      <c r="N117" s="2">
        <f t="shared" si="5"/>
        <v>1.7430608607079199E-3</v>
      </c>
      <c r="O117" s="2">
        <v>0.74353766799999998</v>
      </c>
      <c r="P117" s="2">
        <f t="shared" si="7"/>
        <v>5.7526653504609264</v>
      </c>
      <c r="R117" s="2">
        <f t="shared" si="6"/>
        <v>4.7583949635098595</v>
      </c>
      <c r="T117" s="8"/>
    </row>
    <row r="118" spans="1:20" x14ac:dyDescent="0.25">
      <c r="A118" s="2">
        <v>112</v>
      </c>
      <c r="B118" s="2" t="s">
        <v>22</v>
      </c>
      <c r="C118" s="6">
        <v>44673</v>
      </c>
      <c r="D118" s="2" t="s">
        <v>23</v>
      </c>
      <c r="E118" s="2" t="s">
        <v>38</v>
      </c>
      <c r="F118" s="2">
        <v>4</v>
      </c>
      <c r="H118" s="2" t="s">
        <v>26</v>
      </c>
      <c r="I118" s="2">
        <v>27.4</v>
      </c>
      <c r="J118" s="2">
        <f t="shared" si="4"/>
        <v>8.7216704863763681</v>
      </c>
      <c r="K118" s="2">
        <v>13</v>
      </c>
      <c r="L118" s="2" t="s">
        <v>27</v>
      </c>
      <c r="M118" s="2" t="s">
        <v>28</v>
      </c>
      <c r="N118" s="2">
        <f t="shared" si="5"/>
        <v>5.9743442831678116E-3</v>
      </c>
      <c r="O118" s="2">
        <v>0.74353766799999998</v>
      </c>
      <c r="P118" s="2">
        <f t="shared" si="7"/>
        <v>26.35324214653323</v>
      </c>
      <c r="R118" s="2">
        <f t="shared" si="6"/>
        <v>18.676080123156805</v>
      </c>
      <c r="T118" s="8"/>
    </row>
    <row r="119" spans="1:20" x14ac:dyDescent="0.25">
      <c r="A119" s="2">
        <v>113</v>
      </c>
      <c r="B119" s="2" t="s">
        <v>22</v>
      </c>
      <c r="C119" s="6">
        <v>44673</v>
      </c>
      <c r="D119" s="2" t="s">
        <v>23</v>
      </c>
      <c r="E119" s="2" t="s">
        <v>38</v>
      </c>
      <c r="F119" s="2">
        <v>4</v>
      </c>
      <c r="H119" s="2" t="s">
        <v>26</v>
      </c>
      <c r="I119" s="2">
        <v>15.7</v>
      </c>
      <c r="J119" s="2">
        <f t="shared" si="4"/>
        <v>4.9974535268652911</v>
      </c>
      <c r="K119" s="2">
        <v>8</v>
      </c>
      <c r="L119" s="2" t="s">
        <v>27</v>
      </c>
      <c r="M119" s="2" t="s">
        <v>28</v>
      </c>
      <c r="N119" s="2">
        <f t="shared" si="5"/>
        <v>1.9615005092946266E-3</v>
      </c>
      <c r="O119" s="2">
        <v>0.74353766799999998</v>
      </c>
      <c r="P119" s="2">
        <f t="shared" si="7"/>
        <v>6.6561094231724098</v>
      </c>
      <c r="R119" s="2">
        <f t="shared" si="6"/>
        <v>5.4247122630897406</v>
      </c>
      <c r="T119" s="8"/>
    </row>
    <row r="120" spans="1:20" x14ac:dyDescent="0.25">
      <c r="A120" s="2">
        <v>114</v>
      </c>
      <c r="B120" s="2" t="s">
        <v>22</v>
      </c>
      <c r="C120" s="6">
        <v>44673</v>
      </c>
      <c r="D120" s="2" t="s">
        <v>23</v>
      </c>
      <c r="E120" s="2" t="s">
        <v>38</v>
      </c>
      <c r="F120" s="2">
        <v>4</v>
      </c>
      <c r="H120" s="2" t="s">
        <v>26</v>
      </c>
      <c r="I120" s="2">
        <v>9.1999999999999993</v>
      </c>
      <c r="J120" s="2">
        <f t="shared" si="4"/>
        <v>2.9284441049146928</v>
      </c>
      <c r="K120" s="2">
        <v>4.5</v>
      </c>
      <c r="L120" s="2" t="s">
        <v>27</v>
      </c>
      <c r="M120" s="2" t="s">
        <v>28</v>
      </c>
      <c r="N120" s="2">
        <f t="shared" si="5"/>
        <v>6.7354214413037925E-4</v>
      </c>
      <c r="O120" s="2">
        <v>0.74353766799999998</v>
      </c>
      <c r="P120" s="2">
        <f t="shared" si="7"/>
        <v>1.7769374202499939</v>
      </c>
      <c r="R120" s="2">
        <f t="shared" si="6"/>
        <v>1.6561072396907939</v>
      </c>
      <c r="T120" s="8"/>
    </row>
    <row r="121" spans="1:20" x14ac:dyDescent="0.25">
      <c r="A121" s="2">
        <v>115</v>
      </c>
      <c r="B121" s="2" t="s">
        <v>22</v>
      </c>
      <c r="C121" s="6">
        <v>44673</v>
      </c>
      <c r="D121" s="2" t="s">
        <v>23</v>
      </c>
      <c r="E121" s="2" t="s">
        <v>38</v>
      </c>
      <c r="F121" s="2">
        <v>4</v>
      </c>
      <c r="H121" s="2" t="s">
        <v>26</v>
      </c>
      <c r="I121" s="2">
        <v>9.1999999999999993</v>
      </c>
      <c r="J121" s="2">
        <f t="shared" si="4"/>
        <v>2.9284441049146928</v>
      </c>
      <c r="K121" s="2">
        <v>4.5</v>
      </c>
      <c r="L121" s="2" t="s">
        <v>27</v>
      </c>
      <c r="M121" s="2" t="s">
        <v>28</v>
      </c>
      <c r="N121" s="2">
        <f t="shared" si="5"/>
        <v>6.7354214413037925E-4</v>
      </c>
      <c r="O121" s="2">
        <v>0.74353766799999998</v>
      </c>
      <c r="P121" s="2">
        <f t="shared" si="7"/>
        <v>1.7769374202499939</v>
      </c>
      <c r="R121" s="2">
        <f t="shared" si="6"/>
        <v>1.6561072396907939</v>
      </c>
      <c r="T121" s="8"/>
    </row>
    <row r="122" spans="1:20" x14ac:dyDescent="0.25">
      <c r="A122" s="2">
        <v>116</v>
      </c>
      <c r="B122" s="2" t="s">
        <v>22</v>
      </c>
      <c r="C122" s="6">
        <v>44673</v>
      </c>
      <c r="D122" s="2" t="s">
        <v>23</v>
      </c>
      <c r="E122" s="2" t="s">
        <v>38</v>
      </c>
      <c r="F122" s="2">
        <v>4</v>
      </c>
      <c r="H122" s="2" t="s">
        <v>26</v>
      </c>
      <c r="I122" s="2">
        <v>10.1</v>
      </c>
      <c r="J122" s="2">
        <f t="shared" si="4"/>
        <v>3.2149223325693912</v>
      </c>
      <c r="K122" s="2">
        <v>4.5</v>
      </c>
      <c r="L122" s="2" t="s">
        <v>27</v>
      </c>
      <c r="M122" s="2" t="s">
        <v>28</v>
      </c>
      <c r="N122" s="2">
        <f t="shared" si="5"/>
        <v>8.1176788897377125E-4</v>
      </c>
      <c r="O122" s="2">
        <v>0.74353766799999998</v>
      </c>
      <c r="P122" s="2">
        <f t="shared" si="7"/>
        <v>2.2378476989264104</v>
      </c>
      <c r="R122" s="2">
        <f t="shared" si="6"/>
        <v>2.0373841761840721</v>
      </c>
      <c r="T122" s="8"/>
    </row>
    <row r="123" spans="1:20" x14ac:dyDescent="0.25">
      <c r="A123" s="2">
        <v>117</v>
      </c>
      <c r="B123" s="2" t="s">
        <v>22</v>
      </c>
      <c r="C123" s="6">
        <v>44673</v>
      </c>
      <c r="D123" s="2" t="s">
        <v>23</v>
      </c>
      <c r="E123" s="2" t="s">
        <v>38</v>
      </c>
      <c r="F123" s="2">
        <v>4</v>
      </c>
      <c r="H123" s="2" t="s">
        <v>26</v>
      </c>
      <c r="I123" s="2">
        <v>10.6</v>
      </c>
      <c r="J123" s="2">
        <f t="shared" si="4"/>
        <v>3.374076903488668</v>
      </c>
      <c r="K123" s="2">
        <v>4</v>
      </c>
      <c r="L123" s="2" t="s">
        <v>27</v>
      </c>
      <c r="M123" s="2" t="s">
        <v>28</v>
      </c>
      <c r="N123" s="2">
        <f t="shared" si="5"/>
        <v>8.9413037942449695E-4</v>
      </c>
      <c r="O123" s="2">
        <v>0.74353766799999998</v>
      </c>
      <c r="P123" s="2">
        <f t="shared" si="7"/>
        <v>2.5216406964739453</v>
      </c>
      <c r="R123" s="2">
        <f t="shared" si="6"/>
        <v>2.268080683603106</v>
      </c>
      <c r="T123" s="8"/>
    </row>
    <row r="124" spans="1:20" x14ac:dyDescent="0.25">
      <c r="A124" s="2">
        <v>118</v>
      </c>
      <c r="B124" s="2" t="s">
        <v>22</v>
      </c>
      <c r="C124" s="6">
        <v>44673</v>
      </c>
      <c r="D124" s="2" t="s">
        <v>23</v>
      </c>
      <c r="E124" s="2" t="s">
        <v>38</v>
      </c>
      <c r="F124" s="2">
        <v>4</v>
      </c>
      <c r="H124" s="2" t="s">
        <v>35</v>
      </c>
      <c r="I124" s="2">
        <v>27.1</v>
      </c>
      <c r="J124" s="2">
        <f t="shared" si="4"/>
        <v>8.6261777438248028</v>
      </c>
      <c r="K124" s="2">
        <v>9</v>
      </c>
      <c r="L124" s="2" t="s">
        <v>27</v>
      </c>
      <c r="M124" s="2" t="s">
        <v>28</v>
      </c>
      <c r="N124" s="2">
        <f t="shared" si="5"/>
        <v>5.8442354214413043E-3</v>
      </c>
      <c r="O124" s="2">
        <v>0.54003662799999996</v>
      </c>
      <c r="P124" s="2">
        <f t="shared" si="7"/>
        <v>18.626865190950699</v>
      </c>
      <c r="R124" s="2">
        <f t="shared" si="6"/>
        <v>13.671570369030915</v>
      </c>
      <c r="T124" s="8"/>
    </row>
    <row r="125" spans="1:20" x14ac:dyDescent="0.25">
      <c r="A125" s="2">
        <v>119</v>
      </c>
      <c r="B125" s="2" t="s">
        <v>22</v>
      </c>
      <c r="C125" s="6">
        <v>44673</v>
      </c>
      <c r="D125" s="2" t="s">
        <v>23</v>
      </c>
      <c r="E125" s="2" t="s">
        <v>38</v>
      </c>
      <c r="F125" s="2">
        <v>4</v>
      </c>
      <c r="H125" s="2" t="s">
        <v>26</v>
      </c>
      <c r="I125" s="2">
        <v>18.600000000000001</v>
      </c>
      <c r="J125" s="2">
        <f t="shared" si="4"/>
        <v>5.9205500381970975</v>
      </c>
      <c r="K125" s="2">
        <v>7</v>
      </c>
      <c r="L125" s="2" t="s">
        <v>27</v>
      </c>
      <c r="M125" s="2" t="s">
        <v>28</v>
      </c>
      <c r="N125" s="2">
        <f t="shared" si="5"/>
        <v>2.7530557677616506E-3</v>
      </c>
      <c r="O125" s="2">
        <v>0.74353766799999998</v>
      </c>
      <c r="P125" s="2">
        <f t="shared" si="7"/>
        <v>10.118564327185624</v>
      </c>
      <c r="R125" s="2">
        <f t="shared" si="6"/>
        <v>7.9031134286636089</v>
      </c>
      <c r="T125" s="8"/>
    </row>
    <row r="126" spans="1:20" x14ac:dyDescent="0.25">
      <c r="A126" s="2">
        <v>120</v>
      </c>
      <c r="B126" s="2" t="s">
        <v>22</v>
      </c>
      <c r="C126" s="6">
        <v>44673</v>
      </c>
      <c r="D126" s="2" t="s">
        <v>23</v>
      </c>
      <c r="E126" s="2" t="s">
        <v>38</v>
      </c>
      <c r="F126" s="2">
        <v>4</v>
      </c>
      <c r="H126" s="2" t="s">
        <v>26</v>
      </c>
      <c r="I126" s="2">
        <v>11.6</v>
      </c>
      <c r="J126" s="2">
        <f t="shared" si="4"/>
        <v>3.6923860453272219</v>
      </c>
      <c r="K126" s="2">
        <v>6</v>
      </c>
      <c r="L126" s="2" t="s">
        <v>27</v>
      </c>
      <c r="M126" s="2" t="s">
        <v>28</v>
      </c>
      <c r="N126" s="2">
        <f t="shared" si="5"/>
        <v>1.0707919531448944E-3</v>
      </c>
      <c r="O126" s="2">
        <v>0.74353766799999998</v>
      </c>
      <c r="P126" s="2">
        <f t="shared" si="7"/>
        <v>3.1508527181281383</v>
      </c>
      <c r="R126" s="2">
        <f t="shared" si="6"/>
        <v>2.7706152164522391</v>
      </c>
      <c r="T126" s="8"/>
    </row>
    <row r="127" spans="1:20" x14ac:dyDescent="0.25">
      <c r="A127" s="2">
        <v>121</v>
      </c>
      <c r="B127" s="2" t="s">
        <v>22</v>
      </c>
      <c r="C127" s="6">
        <v>44673</v>
      </c>
      <c r="D127" s="2" t="s">
        <v>23</v>
      </c>
      <c r="E127" s="2" t="s">
        <v>38</v>
      </c>
      <c r="F127" s="2">
        <v>4</v>
      </c>
      <c r="H127" s="2" t="s">
        <v>26</v>
      </c>
      <c r="I127" s="2">
        <v>14.6</v>
      </c>
      <c r="J127" s="2">
        <f t="shared" si="4"/>
        <v>4.6473134708428825</v>
      </c>
      <c r="K127" s="2">
        <v>7.5</v>
      </c>
      <c r="L127" s="2" t="s">
        <v>27</v>
      </c>
      <c r="M127" s="2" t="s">
        <v>28</v>
      </c>
      <c r="N127" s="2">
        <f t="shared" si="5"/>
        <v>1.6962694168576522E-3</v>
      </c>
      <c r="O127" s="2">
        <v>0.74353766799999998</v>
      </c>
      <c r="P127" s="2">
        <f t="shared" si="7"/>
        <v>5.5624781555299876</v>
      </c>
      <c r="R127" s="2">
        <f t="shared" si="6"/>
        <v>4.6168186835937375</v>
      </c>
      <c r="T127" s="8"/>
    </row>
    <row r="128" spans="1:20" x14ac:dyDescent="0.25">
      <c r="A128" s="2">
        <v>122</v>
      </c>
      <c r="B128" s="2" t="s">
        <v>22</v>
      </c>
      <c r="C128" s="6">
        <v>44673</v>
      </c>
      <c r="D128" s="2" t="s">
        <v>23</v>
      </c>
      <c r="E128" s="2" t="s">
        <v>38</v>
      </c>
      <c r="F128" s="2">
        <v>4</v>
      </c>
      <c r="H128" s="2" t="s">
        <v>26</v>
      </c>
      <c r="I128" s="2">
        <v>13.4</v>
      </c>
      <c r="J128" s="2">
        <f t="shared" si="4"/>
        <v>4.2653425006366188</v>
      </c>
      <c r="K128" s="2">
        <v>7.5</v>
      </c>
      <c r="L128" s="2" t="s">
        <v>27</v>
      </c>
      <c r="M128" s="2" t="s">
        <v>28</v>
      </c>
      <c r="N128" s="2">
        <f t="shared" si="5"/>
        <v>1.4288897377132677E-3</v>
      </c>
      <c r="O128" s="2">
        <v>0.74353766799999998</v>
      </c>
      <c r="P128" s="2">
        <f t="shared" si="7"/>
        <v>4.5001642847239545</v>
      </c>
      <c r="R128" s="2">
        <f t="shared" si="6"/>
        <v>3.8163845706325605</v>
      </c>
      <c r="T128" s="8"/>
    </row>
    <row r="129" spans="1:20" x14ac:dyDescent="0.25">
      <c r="A129" s="2">
        <v>123</v>
      </c>
      <c r="B129" s="2" t="s">
        <v>22</v>
      </c>
      <c r="C129" s="6">
        <v>44673</v>
      </c>
      <c r="D129" s="2" t="s">
        <v>23</v>
      </c>
      <c r="E129" s="2" t="s">
        <v>38</v>
      </c>
      <c r="F129" s="2">
        <v>4</v>
      </c>
      <c r="H129" s="2" t="s">
        <v>26</v>
      </c>
      <c r="I129" s="2">
        <v>9.1999999999999993</v>
      </c>
      <c r="J129" s="2">
        <f t="shared" si="4"/>
        <v>2.9284441049146928</v>
      </c>
      <c r="K129" s="2">
        <v>6.5</v>
      </c>
      <c r="L129" s="2" t="s">
        <v>27</v>
      </c>
      <c r="M129" s="2" t="s">
        <v>28</v>
      </c>
      <c r="N129" s="2">
        <f t="shared" si="5"/>
        <v>6.7354214413037925E-4</v>
      </c>
      <c r="O129" s="2">
        <v>0.74353766799999998</v>
      </c>
      <c r="P129" s="2">
        <f t="shared" si="7"/>
        <v>1.7769374202499939</v>
      </c>
      <c r="R129" s="2">
        <f t="shared" si="6"/>
        <v>1.6561072396907939</v>
      </c>
      <c r="T129" s="8"/>
    </row>
    <row r="130" spans="1:20" x14ac:dyDescent="0.25">
      <c r="A130" s="2">
        <v>124</v>
      </c>
      <c r="B130" s="2" t="s">
        <v>22</v>
      </c>
      <c r="C130" s="6">
        <v>44673</v>
      </c>
      <c r="D130" s="2" t="s">
        <v>23</v>
      </c>
      <c r="E130" s="2" t="s">
        <v>38</v>
      </c>
      <c r="F130" s="2">
        <v>4</v>
      </c>
      <c r="H130" s="2" t="s">
        <v>26</v>
      </c>
      <c r="I130" s="2">
        <v>16.2</v>
      </c>
      <c r="J130" s="2">
        <f t="shared" si="4"/>
        <v>5.1566080977845683</v>
      </c>
      <c r="K130" s="2">
        <v>8.5</v>
      </c>
      <c r="L130" s="2" t="s">
        <v>27</v>
      </c>
      <c r="M130" s="2" t="s">
        <v>28</v>
      </c>
      <c r="N130" s="2">
        <f t="shared" si="5"/>
        <v>2.0884262796027502E-3</v>
      </c>
      <c r="O130" s="2">
        <v>0.74353766799999998</v>
      </c>
      <c r="P130" s="2">
        <f t="shared" si="7"/>
        <v>7.1922373783047782</v>
      </c>
      <c r="R130" s="2">
        <f t="shared" si="6"/>
        <v>5.8157109233087425</v>
      </c>
      <c r="T130" s="8"/>
    </row>
    <row r="131" spans="1:20" x14ac:dyDescent="0.25">
      <c r="A131" s="2">
        <v>125</v>
      </c>
      <c r="B131" s="2" t="s">
        <v>22</v>
      </c>
      <c r="C131" s="6">
        <v>44673</v>
      </c>
      <c r="D131" s="2" t="s">
        <v>23</v>
      </c>
      <c r="E131" s="2" t="s">
        <v>38</v>
      </c>
      <c r="F131" s="2">
        <v>4</v>
      </c>
      <c r="H131" s="2" t="s">
        <v>26</v>
      </c>
      <c r="I131" s="2">
        <v>36.1</v>
      </c>
      <c r="J131" s="2">
        <f t="shared" si="4"/>
        <v>11.490960020371785</v>
      </c>
      <c r="K131" s="2">
        <v>14</v>
      </c>
      <c r="L131" s="2" t="s">
        <v>27</v>
      </c>
      <c r="M131" s="2" t="s">
        <v>28</v>
      </c>
      <c r="N131" s="2">
        <f t="shared" si="5"/>
        <v>1.0370591418385536E-2</v>
      </c>
      <c r="O131" s="2">
        <v>0.74353766799999998</v>
      </c>
      <c r="P131" s="2">
        <f t="shared" si="7"/>
        <v>52.089802132919942</v>
      </c>
      <c r="R131" s="2">
        <f t="shared" si="6"/>
        <v>34.446529031596683</v>
      </c>
      <c r="T131" s="8"/>
    </row>
    <row r="132" spans="1:20" x14ac:dyDescent="0.25">
      <c r="A132" s="2">
        <v>126</v>
      </c>
      <c r="B132" s="2" t="s">
        <v>22</v>
      </c>
      <c r="C132" s="6">
        <v>44673</v>
      </c>
      <c r="D132" s="2" t="s">
        <v>23</v>
      </c>
      <c r="E132" s="2" t="s">
        <v>38</v>
      </c>
      <c r="F132" s="2">
        <v>4</v>
      </c>
      <c r="H132" s="2" t="s">
        <v>26</v>
      </c>
      <c r="I132" s="2">
        <v>41.8</v>
      </c>
      <c r="J132" s="2">
        <f t="shared" si="4"/>
        <v>13.30532212885154</v>
      </c>
      <c r="K132" s="2">
        <v>17</v>
      </c>
      <c r="L132" s="2" t="s">
        <v>27</v>
      </c>
      <c r="M132" s="2" t="s">
        <v>28</v>
      </c>
      <c r="N132" s="2">
        <f t="shared" si="5"/>
        <v>1.3904061624649858E-2</v>
      </c>
      <c r="O132" s="2">
        <v>0.74353766799999998</v>
      </c>
      <c r="P132" s="2">
        <f t="shared" si="7"/>
        <v>74.830561513258175</v>
      </c>
      <c r="R132" s="2">
        <f t="shared" si="6"/>
        <v>47.69697369297193</v>
      </c>
      <c r="T132" s="8"/>
    </row>
    <row r="133" spans="1:20" x14ac:dyDescent="0.25">
      <c r="A133" s="2">
        <v>127</v>
      </c>
      <c r="B133" s="2" t="s">
        <v>22</v>
      </c>
      <c r="C133" s="6">
        <v>44673</v>
      </c>
      <c r="D133" s="2" t="s">
        <v>23</v>
      </c>
      <c r="E133" s="2" t="s">
        <v>38</v>
      </c>
      <c r="F133" s="2">
        <v>4</v>
      </c>
      <c r="H133" s="2" t="s">
        <v>26</v>
      </c>
      <c r="I133" s="2">
        <v>9</v>
      </c>
      <c r="J133" s="2">
        <f t="shared" si="4"/>
        <v>2.8647822765469826</v>
      </c>
      <c r="K133" s="2">
        <v>3.5</v>
      </c>
      <c r="L133" s="2" t="s">
        <v>27</v>
      </c>
      <c r="M133" s="2" t="s">
        <v>28</v>
      </c>
      <c r="N133" s="2">
        <f t="shared" si="5"/>
        <v>6.4457601222307119E-4</v>
      </c>
      <c r="O133" s="2">
        <v>0.74353766799999998</v>
      </c>
      <c r="P133" s="2">
        <f t="shared" si="7"/>
        <v>1.6830059550115637</v>
      </c>
      <c r="R133" s="2">
        <f t="shared" si="6"/>
        <v>1.5772402446589</v>
      </c>
      <c r="T133" s="8"/>
    </row>
    <row r="134" spans="1:20" x14ac:dyDescent="0.25">
      <c r="A134" s="2">
        <v>128</v>
      </c>
      <c r="B134" s="2" t="s">
        <v>22</v>
      </c>
      <c r="C134" s="6">
        <v>44673</v>
      </c>
      <c r="D134" s="2" t="s">
        <v>23</v>
      </c>
      <c r="E134" s="2" t="s">
        <v>38</v>
      </c>
      <c r="F134" s="2">
        <v>4</v>
      </c>
      <c r="H134" s="2" t="s">
        <v>26</v>
      </c>
      <c r="I134" s="2">
        <v>9.1999999999999993</v>
      </c>
      <c r="J134" s="2">
        <f t="shared" si="4"/>
        <v>2.9284441049146928</v>
      </c>
      <c r="K134" s="2">
        <v>4</v>
      </c>
      <c r="L134" s="2" t="s">
        <v>27</v>
      </c>
      <c r="M134" s="2" t="s">
        <v>28</v>
      </c>
      <c r="N134" s="2">
        <f t="shared" si="5"/>
        <v>6.7354214413037925E-4</v>
      </c>
      <c r="O134" s="2">
        <v>0.74353766799999998</v>
      </c>
      <c r="P134" s="2">
        <f t="shared" si="7"/>
        <v>1.7769374202499939</v>
      </c>
      <c r="R134" s="2">
        <f t="shared" si="6"/>
        <v>1.6561072396907939</v>
      </c>
      <c r="T134" s="8"/>
    </row>
    <row r="135" spans="1:20" x14ac:dyDescent="0.25">
      <c r="A135" s="2">
        <v>129</v>
      </c>
      <c r="B135" s="2" t="s">
        <v>22</v>
      </c>
      <c r="C135" s="6">
        <v>44673</v>
      </c>
      <c r="D135" s="2" t="s">
        <v>23</v>
      </c>
      <c r="E135" s="2" t="s">
        <v>38</v>
      </c>
      <c r="F135" s="2">
        <v>4</v>
      </c>
      <c r="H135" s="2" t="s">
        <v>26</v>
      </c>
      <c r="I135" s="2">
        <v>18.100000000000001</v>
      </c>
      <c r="J135" s="2">
        <f t="shared" si="4"/>
        <v>5.7613954672778211</v>
      </c>
      <c r="K135" s="2">
        <v>8.5</v>
      </c>
      <c r="L135" s="2" t="s">
        <v>27</v>
      </c>
      <c r="M135" s="2" t="s">
        <v>28</v>
      </c>
      <c r="N135" s="2">
        <f t="shared" si="5"/>
        <v>2.6070314489432147E-3</v>
      </c>
      <c r="O135" s="2">
        <v>0.74353766799999998</v>
      </c>
      <c r="P135" s="2">
        <f t="shared" si="7"/>
        <v>9.4596740077893227</v>
      </c>
      <c r="R135" s="2">
        <f t="shared" si="6"/>
        <v>7.4391945270803514</v>
      </c>
      <c r="T135" s="8"/>
    </row>
    <row r="136" spans="1:20" x14ac:dyDescent="0.25">
      <c r="A136" s="2">
        <v>130</v>
      </c>
      <c r="B136" s="2" t="s">
        <v>22</v>
      </c>
      <c r="C136" s="6">
        <v>44673</v>
      </c>
      <c r="D136" s="2" t="s">
        <v>23</v>
      </c>
      <c r="E136" s="2" t="s">
        <v>38</v>
      </c>
      <c r="F136" s="2">
        <v>4</v>
      </c>
      <c r="H136" s="2" t="s">
        <v>35</v>
      </c>
      <c r="I136" s="2">
        <v>25.6</v>
      </c>
      <c r="J136" s="2">
        <f t="shared" ref="J136:J199" si="8">I136/3.1416</f>
        <v>8.148714031066973</v>
      </c>
      <c r="K136" s="2">
        <v>9</v>
      </c>
      <c r="L136" s="2" t="s">
        <v>27</v>
      </c>
      <c r="M136" s="2" t="s">
        <v>28</v>
      </c>
      <c r="N136" s="2">
        <f t="shared" ref="N136:N199" si="9">0.00007854*(J136^2)</f>
        <v>5.2151769798828634E-3</v>
      </c>
      <c r="O136" s="2">
        <v>0.54003662799999996</v>
      </c>
      <c r="P136" s="2">
        <f t="shared" si="7"/>
        <v>16.182052579638004</v>
      </c>
      <c r="R136" s="2">
        <f t="shared" ref="R136:R199" si="10">(0.199*(O136^0.899))*(J136^2.22)</f>
        <v>12.048120414390835</v>
      </c>
      <c r="T136" s="8"/>
    </row>
    <row r="137" spans="1:20" x14ac:dyDescent="0.25">
      <c r="A137" s="2">
        <v>131</v>
      </c>
      <c r="B137" s="2" t="s">
        <v>22</v>
      </c>
      <c r="C137" s="6">
        <v>44673</v>
      </c>
      <c r="D137" s="2" t="s">
        <v>23</v>
      </c>
      <c r="E137" s="2" t="s">
        <v>38</v>
      </c>
      <c r="F137" s="2">
        <v>4</v>
      </c>
      <c r="H137" s="2" t="s">
        <v>26</v>
      </c>
      <c r="I137" s="2">
        <v>13.2</v>
      </c>
      <c r="J137" s="2">
        <f t="shared" si="8"/>
        <v>4.2016806722689077</v>
      </c>
      <c r="K137" s="2">
        <v>6.5</v>
      </c>
      <c r="L137" s="2" t="s">
        <v>27</v>
      </c>
      <c r="M137" s="2" t="s">
        <v>28</v>
      </c>
      <c r="N137" s="2">
        <f t="shared" si="9"/>
        <v>1.3865546218487397E-3</v>
      </c>
      <c r="O137" s="2">
        <v>0.74353766799999998</v>
      </c>
      <c r="P137" s="2">
        <f t="shared" si="7"/>
        <v>4.3360132019311912</v>
      </c>
      <c r="R137" s="2">
        <f t="shared" si="10"/>
        <v>3.6910812589191995</v>
      </c>
      <c r="T137" s="8"/>
    </row>
    <row r="138" spans="1:20" x14ac:dyDescent="0.25">
      <c r="A138" s="2">
        <v>132</v>
      </c>
      <c r="B138" s="2" t="s">
        <v>22</v>
      </c>
      <c r="C138" s="6">
        <v>44673</v>
      </c>
      <c r="D138" s="2" t="s">
        <v>23</v>
      </c>
      <c r="E138" s="2" t="s">
        <v>38</v>
      </c>
      <c r="F138" s="2">
        <v>4</v>
      </c>
      <c r="H138" s="2" t="s">
        <v>26</v>
      </c>
      <c r="I138" s="2">
        <v>9.1999999999999993</v>
      </c>
      <c r="J138" s="2">
        <f t="shared" si="8"/>
        <v>2.9284441049146928</v>
      </c>
      <c r="K138" s="2">
        <v>7.5</v>
      </c>
      <c r="L138" s="2" t="s">
        <v>27</v>
      </c>
      <c r="M138" s="2" t="s">
        <v>28</v>
      </c>
      <c r="N138" s="2">
        <f t="shared" si="9"/>
        <v>6.7354214413037925E-4</v>
      </c>
      <c r="O138" s="2">
        <v>0.74353766799999998</v>
      </c>
      <c r="P138" s="2">
        <f t="shared" si="7"/>
        <v>1.7769374202499939</v>
      </c>
      <c r="R138" s="2">
        <f t="shared" si="10"/>
        <v>1.6561072396907939</v>
      </c>
      <c r="T138" s="8"/>
    </row>
    <row r="139" spans="1:20" x14ac:dyDescent="0.25">
      <c r="A139" s="2">
        <v>133</v>
      </c>
      <c r="B139" s="2" t="s">
        <v>22</v>
      </c>
      <c r="C139" s="6">
        <v>44673</v>
      </c>
      <c r="D139" s="2" t="s">
        <v>23</v>
      </c>
      <c r="E139" s="2" t="s">
        <v>38</v>
      </c>
      <c r="F139" s="2">
        <v>4</v>
      </c>
      <c r="H139" s="2" t="s">
        <v>26</v>
      </c>
      <c r="I139" s="2">
        <v>14.3</v>
      </c>
      <c r="J139" s="2">
        <f t="shared" si="8"/>
        <v>4.5518207282913172</v>
      </c>
      <c r="K139" s="2">
        <v>7</v>
      </c>
      <c r="L139" s="2" t="s">
        <v>27</v>
      </c>
      <c r="M139" s="2" t="s">
        <v>28</v>
      </c>
      <c r="N139" s="2">
        <f t="shared" si="9"/>
        <v>1.6272759103641463E-3</v>
      </c>
      <c r="O139" s="2">
        <v>0.74353766799999998</v>
      </c>
      <c r="P139" s="2">
        <f t="shared" si="7"/>
        <v>5.2843035896319748</v>
      </c>
      <c r="R139" s="2">
        <f t="shared" si="10"/>
        <v>4.4088516126906967</v>
      </c>
      <c r="T139" s="8"/>
    </row>
    <row r="140" spans="1:20" x14ac:dyDescent="0.25">
      <c r="A140" s="2">
        <v>134</v>
      </c>
      <c r="B140" s="2" t="s">
        <v>22</v>
      </c>
      <c r="C140" s="6">
        <v>44673</v>
      </c>
      <c r="D140" s="2" t="s">
        <v>23</v>
      </c>
      <c r="E140" s="2" t="s">
        <v>38</v>
      </c>
      <c r="F140" s="2">
        <v>4</v>
      </c>
      <c r="H140" s="2" t="s">
        <v>26</v>
      </c>
      <c r="I140" s="2">
        <v>11</v>
      </c>
      <c r="J140" s="2">
        <f t="shared" si="8"/>
        <v>3.5014005602240896</v>
      </c>
      <c r="K140" s="2">
        <v>5</v>
      </c>
      <c r="L140" s="2" t="s">
        <v>27</v>
      </c>
      <c r="M140" s="2" t="s">
        <v>28</v>
      </c>
      <c r="N140" s="2">
        <f t="shared" si="9"/>
        <v>9.628851540616247E-4</v>
      </c>
      <c r="O140" s="2">
        <v>0.74353766799999998</v>
      </c>
      <c r="P140" s="2">
        <f t="shared" ref="P140:P203" si="11">0.168*O140*(J140^2.471)</f>
        <v>2.7633362667281292</v>
      </c>
      <c r="R140" s="2">
        <f t="shared" si="10"/>
        <v>2.4624716545224383</v>
      </c>
      <c r="T140" s="8"/>
    </row>
    <row r="141" spans="1:20" x14ac:dyDescent="0.25">
      <c r="A141" s="2">
        <v>135</v>
      </c>
      <c r="B141" s="2" t="s">
        <v>22</v>
      </c>
      <c r="C141" s="6">
        <v>44673</v>
      </c>
      <c r="D141" s="2" t="s">
        <v>23</v>
      </c>
      <c r="E141" s="2" t="s">
        <v>38</v>
      </c>
      <c r="F141" s="2">
        <v>4</v>
      </c>
      <c r="H141" s="2" t="s">
        <v>26</v>
      </c>
      <c r="I141" s="2">
        <v>13.3</v>
      </c>
      <c r="J141" s="2">
        <f t="shared" si="8"/>
        <v>4.2335115864527628</v>
      </c>
      <c r="K141" s="2">
        <v>6.5</v>
      </c>
      <c r="L141" s="2" t="s">
        <v>27</v>
      </c>
      <c r="M141" s="2" t="s">
        <v>28</v>
      </c>
      <c r="N141" s="2">
        <f t="shared" si="9"/>
        <v>1.4076426024955437E-3</v>
      </c>
      <c r="O141" s="2">
        <v>0.74353766799999998</v>
      </c>
      <c r="P141" s="2">
        <f t="shared" si="11"/>
        <v>4.4176348629082556</v>
      </c>
      <c r="R141" s="2">
        <f t="shared" si="10"/>
        <v>3.7534455660350572</v>
      </c>
      <c r="T141" s="8"/>
    </row>
    <row r="142" spans="1:20" x14ac:dyDescent="0.25">
      <c r="A142" s="2">
        <v>136</v>
      </c>
      <c r="B142" s="2" t="s">
        <v>22</v>
      </c>
      <c r="C142" s="6">
        <v>44673</v>
      </c>
      <c r="D142" s="2" t="s">
        <v>23</v>
      </c>
      <c r="E142" s="2" t="s">
        <v>38</v>
      </c>
      <c r="F142" s="2">
        <v>4</v>
      </c>
      <c r="H142" s="2" t="s">
        <v>26</v>
      </c>
      <c r="I142" s="2">
        <v>31</v>
      </c>
      <c r="J142" s="2">
        <f t="shared" si="8"/>
        <v>9.8675833969951618</v>
      </c>
      <c r="K142" s="2">
        <v>14</v>
      </c>
      <c r="L142" s="2" t="s">
        <v>27</v>
      </c>
      <c r="M142" s="2" t="s">
        <v>28</v>
      </c>
      <c r="N142" s="2">
        <f t="shared" si="9"/>
        <v>7.6473771326712511E-3</v>
      </c>
      <c r="O142" s="2">
        <v>0.74353766799999998</v>
      </c>
      <c r="P142" s="2">
        <f t="shared" si="11"/>
        <v>35.752561081544691</v>
      </c>
      <c r="R142" s="2">
        <f t="shared" si="10"/>
        <v>24.564189512519508</v>
      </c>
      <c r="T142" s="8"/>
    </row>
    <row r="143" spans="1:20" x14ac:dyDescent="0.25">
      <c r="A143" s="2">
        <v>137</v>
      </c>
      <c r="B143" s="2" t="s">
        <v>22</v>
      </c>
      <c r="C143" s="6">
        <v>44673</v>
      </c>
      <c r="D143" s="2" t="s">
        <v>23</v>
      </c>
      <c r="E143" s="2" t="s">
        <v>38</v>
      </c>
      <c r="F143" s="2">
        <v>4</v>
      </c>
      <c r="H143" s="2" t="s">
        <v>35</v>
      </c>
      <c r="I143" s="2">
        <v>22.6</v>
      </c>
      <c r="J143" s="2">
        <f t="shared" si="8"/>
        <v>7.1937866055513124</v>
      </c>
      <c r="K143" s="2">
        <v>7.5</v>
      </c>
      <c r="L143" s="2" t="s">
        <v>27</v>
      </c>
      <c r="M143" s="2" t="s">
        <v>28</v>
      </c>
      <c r="N143" s="2">
        <f t="shared" si="9"/>
        <v>4.0644894321364925E-3</v>
      </c>
      <c r="O143" s="2">
        <v>0.54003662799999996</v>
      </c>
      <c r="P143" s="2">
        <f t="shared" si="11"/>
        <v>11.892539616550515</v>
      </c>
      <c r="Q143" s="2">
        <f>SUM(P115:P143)</f>
        <v>356.9717849930434</v>
      </c>
      <c r="R143" s="2">
        <f t="shared" si="10"/>
        <v>9.1358153111232294</v>
      </c>
      <c r="S143" s="2">
        <f>SUM(R115:R143)</f>
        <v>258.25149703185974</v>
      </c>
      <c r="T143" s="8"/>
    </row>
    <row r="144" spans="1:20" ht="30" x14ac:dyDescent="0.25">
      <c r="A144" s="2">
        <v>138</v>
      </c>
      <c r="B144" s="2" t="s">
        <v>22</v>
      </c>
      <c r="C144" s="6">
        <v>44673</v>
      </c>
      <c r="D144" s="2" t="s">
        <v>23</v>
      </c>
      <c r="E144" s="2" t="s">
        <v>38</v>
      </c>
      <c r="F144" s="2">
        <v>5</v>
      </c>
      <c r="G144" s="7" t="s">
        <v>41</v>
      </c>
      <c r="H144" s="2" t="s">
        <v>26</v>
      </c>
      <c r="I144" s="2">
        <v>47.5</v>
      </c>
      <c r="J144" s="2">
        <f t="shared" si="8"/>
        <v>15.119684237331297</v>
      </c>
      <c r="K144" s="2">
        <v>14</v>
      </c>
      <c r="L144" s="2" t="s">
        <v>27</v>
      </c>
      <c r="M144" s="2" t="s">
        <v>28</v>
      </c>
      <c r="N144" s="2">
        <f t="shared" si="9"/>
        <v>1.7954625031830918E-2</v>
      </c>
      <c r="O144" s="2">
        <v>0.74353766799999998</v>
      </c>
      <c r="P144" s="2">
        <f t="shared" si="11"/>
        <v>102.6271624489994</v>
      </c>
      <c r="R144" s="2">
        <f t="shared" si="10"/>
        <v>63.348931248562288</v>
      </c>
      <c r="T144" s="8"/>
    </row>
    <row r="145" spans="1:20" ht="30" x14ac:dyDescent="0.25">
      <c r="A145" s="2">
        <v>139</v>
      </c>
      <c r="B145" s="2" t="s">
        <v>22</v>
      </c>
      <c r="C145" s="6">
        <v>44673</v>
      </c>
      <c r="D145" s="2" t="s">
        <v>23</v>
      </c>
      <c r="E145" s="2" t="s">
        <v>38</v>
      </c>
      <c r="F145" s="2">
        <v>5</v>
      </c>
      <c r="G145" s="7" t="s">
        <v>41</v>
      </c>
      <c r="H145" s="2" t="s">
        <v>26</v>
      </c>
      <c r="I145" s="2">
        <v>26.3</v>
      </c>
      <c r="J145" s="2">
        <f t="shared" si="8"/>
        <v>8.3715304303539604</v>
      </c>
      <c r="K145" s="2">
        <v>11.5</v>
      </c>
      <c r="L145" s="2" t="s">
        <v>27</v>
      </c>
      <c r="M145" s="2" t="s">
        <v>28</v>
      </c>
      <c r="N145" s="2">
        <f t="shared" si="9"/>
        <v>5.5042812579577296E-3</v>
      </c>
      <c r="O145" s="2">
        <v>0.74353766799999998</v>
      </c>
      <c r="P145" s="2">
        <f t="shared" si="11"/>
        <v>23.815684391158797</v>
      </c>
      <c r="R145" s="2">
        <f t="shared" si="10"/>
        <v>17.052232311491586</v>
      </c>
      <c r="T145" s="8"/>
    </row>
    <row r="146" spans="1:20" ht="30" x14ac:dyDescent="0.25">
      <c r="A146" s="2">
        <v>140</v>
      </c>
      <c r="B146" s="2" t="s">
        <v>22</v>
      </c>
      <c r="C146" s="6">
        <v>44673</v>
      </c>
      <c r="D146" s="2" t="s">
        <v>23</v>
      </c>
      <c r="E146" s="2" t="s">
        <v>38</v>
      </c>
      <c r="F146" s="2">
        <v>5</v>
      </c>
      <c r="G146" s="7" t="s">
        <v>41</v>
      </c>
      <c r="H146" s="2" t="s">
        <v>26</v>
      </c>
      <c r="I146" s="2">
        <v>24.6</v>
      </c>
      <c r="J146" s="2">
        <f t="shared" si="8"/>
        <v>7.8304048892284195</v>
      </c>
      <c r="K146" s="2">
        <v>12</v>
      </c>
      <c r="L146" s="2" t="s">
        <v>27</v>
      </c>
      <c r="M146" s="2" t="s">
        <v>28</v>
      </c>
      <c r="N146" s="2">
        <f t="shared" si="9"/>
        <v>4.815699006875479E-3</v>
      </c>
      <c r="O146" s="2">
        <v>0.74353766799999998</v>
      </c>
      <c r="P146" s="2">
        <f t="shared" si="11"/>
        <v>20.19077836194926</v>
      </c>
      <c r="R146" s="2">
        <f t="shared" si="10"/>
        <v>14.701289056445203</v>
      </c>
      <c r="T146" s="8"/>
    </row>
    <row r="147" spans="1:20" ht="30" x14ac:dyDescent="0.25">
      <c r="A147" s="2">
        <v>141</v>
      </c>
      <c r="B147" s="2" t="s">
        <v>22</v>
      </c>
      <c r="C147" s="6">
        <v>44673</v>
      </c>
      <c r="D147" s="2" t="s">
        <v>23</v>
      </c>
      <c r="E147" s="2" t="s">
        <v>38</v>
      </c>
      <c r="F147" s="2">
        <v>5</v>
      </c>
      <c r="G147" s="7" t="s">
        <v>41</v>
      </c>
      <c r="H147" s="2" t="s">
        <v>26</v>
      </c>
      <c r="I147" s="2">
        <v>60.2</v>
      </c>
      <c r="J147" s="2">
        <f t="shared" si="8"/>
        <v>19.162210338680929</v>
      </c>
      <c r="K147" s="2">
        <v>16</v>
      </c>
      <c r="L147" s="2" t="s">
        <v>27</v>
      </c>
      <c r="M147" s="2" t="s">
        <v>28</v>
      </c>
      <c r="N147" s="2">
        <f t="shared" si="9"/>
        <v>2.8839126559714798E-2</v>
      </c>
      <c r="O147" s="2">
        <v>0.74353766799999998</v>
      </c>
      <c r="P147" s="2">
        <f t="shared" si="11"/>
        <v>184.30424647387795</v>
      </c>
      <c r="R147" s="2">
        <f t="shared" si="10"/>
        <v>107.19726118580419</v>
      </c>
      <c r="T147" s="8"/>
    </row>
    <row r="148" spans="1:20" ht="30" x14ac:dyDescent="0.25">
      <c r="A148" s="2">
        <v>142</v>
      </c>
      <c r="B148" s="2" t="s">
        <v>22</v>
      </c>
      <c r="C148" s="6">
        <v>44673</v>
      </c>
      <c r="D148" s="2" t="s">
        <v>23</v>
      </c>
      <c r="E148" s="2" t="s">
        <v>38</v>
      </c>
      <c r="F148" s="2">
        <v>5</v>
      </c>
      <c r="G148" s="7" t="s">
        <v>41</v>
      </c>
      <c r="H148" s="2" t="s">
        <v>26</v>
      </c>
      <c r="I148" s="2">
        <v>49.8</v>
      </c>
      <c r="J148" s="2">
        <f t="shared" si="8"/>
        <v>15.851795263559969</v>
      </c>
      <c r="K148" s="2">
        <v>15</v>
      </c>
      <c r="L148" s="2" t="s">
        <v>27</v>
      </c>
      <c r="M148" s="2" t="s">
        <v>28</v>
      </c>
      <c r="N148" s="2">
        <f t="shared" si="9"/>
        <v>1.9735485103132163E-2</v>
      </c>
      <c r="O148" s="2">
        <v>0.74353766799999998</v>
      </c>
      <c r="P148" s="2">
        <f t="shared" si="11"/>
        <v>115.34695063107003</v>
      </c>
      <c r="R148" s="2">
        <f t="shared" si="10"/>
        <v>70.360451868162954</v>
      </c>
      <c r="T148" s="8"/>
    </row>
    <row r="149" spans="1:20" ht="30" x14ac:dyDescent="0.25">
      <c r="A149" s="2">
        <v>143</v>
      </c>
      <c r="B149" s="2" t="s">
        <v>22</v>
      </c>
      <c r="C149" s="6">
        <v>44673</v>
      </c>
      <c r="D149" s="2" t="s">
        <v>23</v>
      </c>
      <c r="E149" s="2" t="s">
        <v>38</v>
      </c>
      <c r="F149" s="2">
        <v>5</v>
      </c>
      <c r="G149" s="7" t="s">
        <v>41</v>
      </c>
      <c r="H149" s="2" t="s">
        <v>26</v>
      </c>
      <c r="I149" s="2">
        <v>36.9</v>
      </c>
      <c r="J149" s="2">
        <f t="shared" si="8"/>
        <v>11.745607333842628</v>
      </c>
      <c r="K149" s="2">
        <v>14</v>
      </c>
      <c r="L149" s="2" t="s">
        <v>27</v>
      </c>
      <c r="M149" s="2" t="s">
        <v>28</v>
      </c>
      <c r="N149" s="2">
        <f t="shared" si="9"/>
        <v>1.0835322765469824E-2</v>
      </c>
      <c r="O149" s="2">
        <v>0.74353766799999998</v>
      </c>
      <c r="P149" s="2">
        <f t="shared" si="11"/>
        <v>54.988840550934903</v>
      </c>
      <c r="R149" s="2">
        <f t="shared" si="10"/>
        <v>36.164129177304964</v>
      </c>
      <c r="T149" s="8"/>
    </row>
    <row r="150" spans="1:20" ht="30" x14ac:dyDescent="0.25">
      <c r="A150" s="2">
        <v>144</v>
      </c>
      <c r="B150" s="2" t="s">
        <v>22</v>
      </c>
      <c r="C150" s="6">
        <v>44673</v>
      </c>
      <c r="D150" s="2" t="s">
        <v>23</v>
      </c>
      <c r="E150" s="2" t="s">
        <v>38</v>
      </c>
      <c r="F150" s="2">
        <v>5</v>
      </c>
      <c r="G150" s="7" t="s">
        <v>41</v>
      </c>
      <c r="H150" s="2" t="s">
        <v>26</v>
      </c>
      <c r="I150" s="2">
        <v>19.100000000000001</v>
      </c>
      <c r="J150" s="2">
        <f t="shared" si="8"/>
        <v>6.0797046091163747</v>
      </c>
      <c r="K150" s="2">
        <v>9</v>
      </c>
      <c r="L150" s="2" t="s">
        <v>27</v>
      </c>
      <c r="M150" s="2" t="s">
        <v>28</v>
      </c>
      <c r="N150" s="2">
        <f t="shared" si="9"/>
        <v>2.9030589508530691E-3</v>
      </c>
      <c r="O150" s="2">
        <v>0.74353766799999998</v>
      </c>
      <c r="P150" s="2">
        <f t="shared" si="11"/>
        <v>10.804032011440174</v>
      </c>
      <c r="R150" s="2">
        <f t="shared" si="10"/>
        <v>8.3824998490322891</v>
      </c>
      <c r="T150" s="8"/>
    </row>
    <row r="151" spans="1:20" ht="30" x14ac:dyDescent="0.25">
      <c r="A151" s="2">
        <v>145</v>
      </c>
      <c r="B151" s="2" t="s">
        <v>22</v>
      </c>
      <c r="C151" s="6">
        <v>44673</v>
      </c>
      <c r="D151" s="2" t="s">
        <v>23</v>
      </c>
      <c r="E151" s="2" t="s">
        <v>38</v>
      </c>
      <c r="F151" s="2">
        <v>5</v>
      </c>
      <c r="G151" s="7" t="s">
        <v>41</v>
      </c>
      <c r="H151" s="2" t="s">
        <v>26</v>
      </c>
      <c r="I151" s="2">
        <v>17.399999999999999</v>
      </c>
      <c r="J151" s="2">
        <f t="shared" si="8"/>
        <v>5.538579067990832</v>
      </c>
      <c r="K151" s="2">
        <v>7</v>
      </c>
      <c r="L151" s="2" t="s">
        <v>27</v>
      </c>
      <c r="M151" s="2" t="s">
        <v>28</v>
      </c>
      <c r="N151" s="2">
        <f t="shared" si="9"/>
        <v>2.4092818945760119E-3</v>
      </c>
      <c r="O151" s="2">
        <v>0.74353766799999998</v>
      </c>
      <c r="P151" s="2">
        <f t="shared" si="11"/>
        <v>8.5812312240101782</v>
      </c>
      <c r="Q151" s="2">
        <f>SUM(P144:P151)</f>
        <v>520.65892609344075</v>
      </c>
      <c r="R151" s="2">
        <f t="shared" si="10"/>
        <v>6.8155170749777341</v>
      </c>
      <c r="S151" s="2">
        <f>SUM(R144:R151)</f>
        <v>324.02231177178118</v>
      </c>
      <c r="T151" s="8"/>
    </row>
    <row r="152" spans="1:20" ht="30" x14ac:dyDescent="0.25">
      <c r="A152" s="2">
        <v>146</v>
      </c>
      <c r="B152" s="2" t="s">
        <v>22</v>
      </c>
      <c r="C152" s="6">
        <v>44673</v>
      </c>
      <c r="D152" s="2" t="s">
        <v>23</v>
      </c>
      <c r="E152" s="2" t="s">
        <v>38</v>
      </c>
      <c r="F152" s="2">
        <v>6</v>
      </c>
      <c r="G152" s="7" t="s">
        <v>42</v>
      </c>
      <c r="H152" s="2" t="s">
        <v>35</v>
      </c>
      <c r="I152" s="2">
        <v>20</v>
      </c>
      <c r="J152" s="2">
        <f t="shared" si="8"/>
        <v>6.3661828367710722</v>
      </c>
      <c r="K152" s="2">
        <v>3.5</v>
      </c>
      <c r="L152" s="2" t="s">
        <v>27</v>
      </c>
      <c r="M152" s="2" t="s">
        <v>28</v>
      </c>
      <c r="N152" s="2">
        <f t="shared" si="9"/>
        <v>3.1830914183855366E-3</v>
      </c>
      <c r="O152" s="2">
        <v>0.54003662799999996</v>
      </c>
      <c r="P152" s="2">
        <f t="shared" si="11"/>
        <v>8.792609244963602</v>
      </c>
      <c r="R152" s="2">
        <f t="shared" si="10"/>
        <v>6.9648724394371584</v>
      </c>
      <c r="T152" s="8"/>
    </row>
    <row r="153" spans="1:20" ht="30" x14ac:dyDescent="0.25">
      <c r="A153" s="2">
        <v>147</v>
      </c>
      <c r="B153" s="2" t="s">
        <v>22</v>
      </c>
      <c r="C153" s="6">
        <v>44673</v>
      </c>
      <c r="D153" s="2" t="s">
        <v>23</v>
      </c>
      <c r="E153" s="2" t="s">
        <v>38</v>
      </c>
      <c r="F153" s="2">
        <v>6</v>
      </c>
      <c r="G153" s="7" t="s">
        <v>42</v>
      </c>
      <c r="H153" s="2" t="s">
        <v>26</v>
      </c>
      <c r="I153" s="2">
        <v>18.100000000000001</v>
      </c>
      <c r="J153" s="2">
        <f t="shared" si="8"/>
        <v>5.7613954672778211</v>
      </c>
      <c r="K153" s="2">
        <v>5.5</v>
      </c>
      <c r="L153" s="2" t="s">
        <v>27</v>
      </c>
      <c r="M153" s="2" t="s">
        <v>28</v>
      </c>
      <c r="N153" s="2">
        <f t="shared" si="9"/>
        <v>2.6070314489432147E-3</v>
      </c>
      <c r="O153" s="2">
        <v>0.74353766799999998</v>
      </c>
      <c r="P153" s="2">
        <f t="shared" si="11"/>
        <v>9.4596740077893227</v>
      </c>
      <c r="R153" s="2">
        <f t="shared" si="10"/>
        <v>7.4391945270803514</v>
      </c>
      <c r="T153" s="8"/>
    </row>
    <row r="154" spans="1:20" ht="30" x14ac:dyDescent="0.25">
      <c r="A154" s="2">
        <v>148</v>
      </c>
      <c r="B154" s="2" t="s">
        <v>22</v>
      </c>
      <c r="C154" s="6">
        <v>44673</v>
      </c>
      <c r="D154" s="2" t="s">
        <v>23</v>
      </c>
      <c r="E154" s="2" t="s">
        <v>38</v>
      </c>
      <c r="F154" s="2">
        <v>6</v>
      </c>
      <c r="G154" s="7" t="s">
        <v>42</v>
      </c>
      <c r="H154" s="2" t="s">
        <v>26</v>
      </c>
      <c r="I154" s="2">
        <v>27.9</v>
      </c>
      <c r="J154" s="2">
        <f t="shared" si="8"/>
        <v>8.8808250572956453</v>
      </c>
      <c r="K154" s="2">
        <v>8</v>
      </c>
      <c r="L154" s="2" t="s">
        <v>27</v>
      </c>
      <c r="M154" s="2" t="s">
        <v>28</v>
      </c>
      <c r="N154" s="2">
        <f t="shared" si="9"/>
        <v>6.1943754774637129E-3</v>
      </c>
      <c r="O154" s="2">
        <v>0.74353766799999998</v>
      </c>
      <c r="P154" s="2">
        <f t="shared" si="11"/>
        <v>27.557536931838793</v>
      </c>
      <c r="R154" s="2">
        <f t="shared" si="10"/>
        <v>19.441098929469909</v>
      </c>
      <c r="T154" s="8"/>
    </row>
    <row r="155" spans="1:20" ht="30" x14ac:dyDescent="0.25">
      <c r="A155" s="2">
        <v>149</v>
      </c>
      <c r="B155" s="2" t="s">
        <v>22</v>
      </c>
      <c r="C155" s="6">
        <v>44673</v>
      </c>
      <c r="D155" s="2" t="s">
        <v>23</v>
      </c>
      <c r="E155" s="2" t="s">
        <v>38</v>
      </c>
      <c r="F155" s="2">
        <v>6</v>
      </c>
      <c r="G155" s="7" t="s">
        <v>42</v>
      </c>
      <c r="H155" s="2" t="s">
        <v>26</v>
      </c>
      <c r="I155" s="2">
        <v>53.5</v>
      </c>
      <c r="J155" s="2">
        <f t="shared" si="8"/>
        <v>17.029539088362618</v>
      </c>
      <c r="K155" s="2">
        <v>14</v>
      </c>
      <c r="L155" s="2" t="s">
        <v>27</v>
      </c>
      <c r="M155" s="2" t="s">
        <v>28</v>
      </c>
      <c r="N155" s="2">
        <f t="shared" si="9"/>
        <v>2.2777008530685004E-2</v>
      </c>
      <c r="O155" s="2">
        <v>0.74353766799999998</v>
      </c>
      <c r="P155" s="2">
        <f t="shared" si="11"/>
        <v>137.69387028227771</v>
      </c>
      <c r="R155" s="2">
        <f t="shared" si="10"/>
        <v>82.494477292760678</v>
      </c>
      <c r="T155" s="8"/>
    </row>
    <row r="156" spans="1:20" ht="30" x14ac:dyDescent="0.25">
      <c r="A156" s="2">
        <v>150</v>
      </c>
      <c r="B156" s="2" t="s">
        <v>22</v>
      </c>
      <c r="C156" s="6">
        <v>44673</v>
      </c>
      <c r="D156" s="2" t="s">
        <v>23</v>
      </c>
      <c r="E156" s="2" t="s">
        <v>38</v>
      </c>
      <c r="F156" s="2">
        <v>6</v>
      </c>
      <c r="G156" s="7" t="s">
        <v>42</v>
      </c>
      <c r="H156" s="2" t="s">
        <v>35</v>
      </c>
      <c r="I156" s="2">
        <v>14.3</v>
      </c>
      <c r="J156" s="2">
        <f t="shared" si="8"/>
        <v>4.5518207282913172</v>
      </c>
      <c r="K156" s="2">
        <v>5.5</v>
      </c>
      <c r="L156" s="2" t="s">
        <v>27</v>
      </c>
      <c r="M156" s="2" t="s">
        <v>28</v>
      </c>
      <c r="N156" s="2">
        <f t="shared" si="9"/>
        <v>1.6272759103641463E-3</v>
      </c>
      <c r="O156" s="2">
        <v>0.54003662799999996</v>
      </c>
      <c r="P156" s="2">
        <f t="shared" si="11"/>
        <v>3.8380267936514918</v>
      </c>
      <c r="R156" s="2">
        <f t="shared" si="10"/>
        <v>3.3072922987873996</v>
      </c>
      <c r="T156" s="8"/>
    </row>
    <row r="157" spans="1:20" ht="30" x14ac:dyDescent="0.25">
      <c r="A157" s="2">
        <v>151</v>
      </c>
      <c r="B157" s="2" t="s">
        <v>22</v>
      </c>
      <c r="C157" s="6">
        <v>44673</v>
      </c>
      <c r="D157" s="2" t="s">
        <v>23</v>
      </c>
      <c r="E157" s="2" t="s">
        <v>38</v>
      </c>
      <c r="F157" s="2">
        <v>6</v>
      </c>
      <c r="G157" s="7" t="s">
        <v>42</v>
      </c>
      <c r="H157" s="2" t="s">
        <v>26</v>
      </c>
      <c r="I157" s="2">
        <v>16.8</v>
      </c>
      <c r="J157" s="2">
        <f t="shared" si="8"/>
        <v>5.3475935828877006</v>
      </c>
      <c r="K157" s="2">
        <v>7.5</v>
      </c>
      <c r="L157" s="2" t="s">
        <v>27</v>
      </c>
      <c r="M157" s="2" t="s">
        <v>28</v>
      </c>
      <c r="N157" s="2">
        <f t="shared" si="9"/>
        <v>2.2459893048128341E-3</v>
      </c>
      <c r="O157" s="2">
        <v>0.74353766799999998</v>
      </c>
      <c r="P157" s="2">
        <f t="shared" si="11"/>
        <v>7.8684945250546443</v>
      </c>
      <c r="R157" s="2">
        <f t="shared" si="10"/>
        <v>6.3047240736598251</v>
      </c>
      <c r="T157" s="8"/>
    </row>
    <row r="158" spans="1:20" ht="30" x14ac:dyDescent="0.25">
      <c r="A158" s="2">
        <v>152</v>
      </c>
      <c r="B158" s="2" t="s">
        <v>22</v>
      </c>
      <c r="C158" s="6">
        <v>44673</v>
      </c>
      <c r="D158" s="2" t="s">
        <v>23</v>
      </c>
      <c r="E158" s="2" t="s">
        <v>38</v>
      </c>
      <c r="F158" s="2">
        <v>6</v>
      </c>
      <c r="G158" s="7" t="s">
        <v>42</v>
      </c>
      <c r="H158" s="2" t="s">
        <v>26</v>
      </c>
      <c r="I158" s="2">
        <v>25.4</v>
      </c>
      <c r="J158" s="2">
        <f t="shared" si="8"/>
        <v>8.0850522026992611</v>
      </c>
      <c r="K158" s="2">
        <v>9</v>
      </c>
      <c r="L158" s="2" t="s">
        <v>27</v>
      </c>
      <c r="M158" s="2" t="s">
        <v>28</v>
      </c>
      <c r="N158" s="2">
        <f t="shared" si="9"/>
        <v>5.1340081487140305E-3</v>
      </c>
      <c r="O158" s="2">
        <v>0.74353766799999998</v>
      </c>
      <c r="P158" s="2">
        <f t="shared" si="11"/>
        <v>21.85226837517115</v>
      </c>
      <c r="R158" s="2">
        <f t="shared" si="10"/>
        <v>15.783754957601811</v>
      </c>
      <c r="T158" s="8"/>
    </row>
    <row r="159" spans="1:20" ht="30" x14ac:dyDescent="0.25">
      <c r="A159" s="2">
        <v>153</v>
      </c>
      <c r="B159" s="2" t="s">
        <v>22</v>
      </c>
      <c r="C159" s="6">
        <v>44673</v>
      </c>
      <c r="D159" s="2" t="s">
        <v>23</v>
      </c>
      <c r="E159" s="2" t="s">
        <v>38</v>
      </c>
      <c r="F159" s="2">
        <v>6</v>
      </c>
      <c r="G159" s="7" t="s">
        <v>42</v>
      </c>
      <c r="H159" s="2" t="s">
        <v>35</v>
      </c>
      <c r="I159" s="2">
        <v>13.4</v>
      </c>
      <c r="J159" s="2">
        <f t="shared" si="8"/>
        <v>4.2653425006366188</v>
      </c>
      <c r="K159" s="2">
        <v>9.5</v>
      </c>
      <c r="L159" s="2" t="s">
        <v>27</v>
      </c>
      <c r="M159" s="2" t="s">
        <v>28</v>
      </c>
      <c r="N159" s="2">
        <f t="shared" si="9"/>
        <v>1.4288897377132677E-3</v>
      </c>
      <c r="O159" s="2">
        <v>0.54003662799999996</v>
      </c>
      <c r="P159" s="2">
        <f t="shared" si="11"/>
        <v>3.2685009117363992</v>
      </c>
      <c r="R159" s="2">
        <f t="shared" si="10"/>
        <v>2.8628541870931898</v>
      </c>
      <c r="T159" s="8"/>
    </row>
    <row r="160" spans="1:20" ht="30" x14ac:dyDescent="0.25">
      <c r="A160" s="2">
        <v>154</v>
      </c>
      <c r="B160" s="2" t="s">
        <v>22</v>
      </c>
      <c r="C160" s="6">
        <v>44673</v>
      </c>
      <c r="D160" s="2" t="s">
        <v>23</v>
      </c>
      <c r="E160" s="2" t="s">
        <v>38</v>
      </c>
      <c r="F160" s="2">
        <v>6</v>
      </c>
      <c r="G160" s="7" t="s">
        <v>42</v>
      </c>
      <c r="H160" s="2" t="s">
        <v>26</v>
      </c>
      <c r="I160" s="2">
        <v>27.8</v>
      </c>
      <c r="J160" s="2">
        <f t="shared" si="8"/>
        <v>8.8489941431117902</v>
      </c>
      <c r="K160" s="2">
        <v>14</v>
      </c>
      <c r="L160" s="2" t="s">
        <v>27</v>
      </c>
      <c r="M160" s="2" t="s">
        <v>28</v>
      </c>
      <c r="N160" s="2">
        <f t="shared" si="9"/>
        <v>6.1500509294626941E-3</v>
      </c>
      <c r="O160" s="2">
        <v>0.74353766799999998</v>
      </c>
      <c r="P160" s="2">
        <f t="shared" si="11"/>
        <v>27.314113047989299</v>
      </c>
      <c r="R160" s="2">
        <f t="shared" si="10"/>
        <v>19.286744442200682</v>
      </c>
      <c r="T160" s="8"/>
    </row>
    <row r="161" spans="1:20" ht="30" x14ac:dyDescent="0.25">
      <c r="A161" s="2">
        <v>155</v>
      </c>
      <c r="B161" s="2" t="s">
        <v>22</v>
      </c>
      <c r="C161" s="6">
        <v>44673</v>
      </c>
      <c r="D161" s="2" t="s">
        <v>23</v>
      </c>
      <c r="E161" s="2" t="s">
        <v>38</v>
      </c>
      <c r="F161" s="2">
        <v>6</v>
      </c>
      <c r="G161" s="7" t="s">
        <v>42</v>
      </c>
      <c r="H161" s="2" t="s">
        <v>26</v>
      </c>
      <c r="I161" s="2">
        <v>106.1</v>
      </c>
      <c r="J161" s="2">
        <f t="shared" si="8"/>
        <v>33.772599949070539</v>
      </c>
      <c r="K161" s="2">
        <v>22</v>
      </c>
      <c r="L161" s="2" t="s">
        <v>27</v>
      </c>
      <c r="M161" s="2" t="s">
        <v>28</v>
      </c>
      <c r="N161" s="2">
        <f t="shared" si="9"/>
        <v>8.9581821364909622E-2</v>
      </c>
      <c r="O161" s="2">
        <v>0.74353766799999998</v>
      </c>
      <c r="P161" s="2">
        <f t="shared" si="11"/>
        <v>747.64447012659878</v>
      </c>
      <c r="R161" s="2">
        <f t="shared" si="10"/>
        <v>377.19648000435649</v>
      </c>
      <c r="T161" s="8"/>
    </row>
    <row r="162" spans="1:20" ht="30" x14ac:dyDescent="0.25">
      <c r="A162" s="2">
        <v>156</v>
      </c>
      <c r="B162" s="2" t="s">
        <v>22</v>
      </c>
      <c r="C162" s="6">
        <v>44673</v>
      </c>
      <c r="D162" s="2" t="s">
        <v>23</v>
      </c>
      <c r="E162" s="2" t="s">
        <v>38</v>
      </c>
      <c r="F162" s="2">
        <v>6</v>
      </c>
      <c r="G162" s="7" t="s">
        <v>42</v>
      </c>
      <c r="H162" s="2" t="s">
        <v>26</v>
      </c>
      <c r="I162" s="2">
        <v>48.1</v>
      </c>
      <c r="J162" s="2">
        <f t="shared" si="8"/>
        <v>15.310669722434429</v>
      </c>
      <c r="K162" s="2">
        <v>17</v>
      </c>
      <c r="L162" s="2" t="s">
        <v>27</v>
      </c>
      <c r="M162" s="2" t="s">
        <v>28</v>
      </c>
      <c r="N162" s="2">
        <f t="shared" si="9"/>
        <v>1.8411080341227404E-2</v>
      </c>
      <c r="O162" s="2">
        <v>0.74353766799999998</v>
      </c>
      <c r="P162" s="2">
        <f t="shared" si="11"/>
        <v>105.86024518782871</v>
      </c>
      <c r="R162" s="2">
        <f t="shared" si="10"/>
        <v>65.139069212823699</v>
      </c>
      <c r="T162" s="8"/>
    </row>
    <row r="163" spans="1:20" ht="30" x14ac:dyDescent="0.25">
      <c r="A163" s="2">
        <v>157</v>
      </c>
      <c r="B163" s="2" t="s">
        <v>22</v>
      </c>
      <c r="C163" s="6">
        <v>44673</v>
      </c>
      <c r="D163" s="2" t="s">
        <v>23</v>
      </c>
      <c r="E163" s="2" t="s">
        <v>38</v>
      </c>
      <c r="F163" s="2">
        <v>6</v>
      </c>
      <c r="G163" s="7" t="s">
        <v>42</v>
      </c>
      <c r="H163" s="2" t="s">
        <v>35</v>
      </c>
      <c r="I163" s="2">
        <v>13.2</v>
      </c>
      <c r="J163" s="2">
        <f t="shared" si="8"/>
        <v>4.2016806722689077</v>
      </c>
      <c r="K163" s="2">
        <v>4.5</v>
      </c>
      <c r="L163" s="2" t="s">
        <v>27</v>
      </c>
      <c r="M163" s="2" t="s">
        <v>28</v>
      </c>
      <c r="N163" s="2">
        <f t="shared" si="9"/>
        <v>1.3865546218487397E-3</v>
      </c>
      <c r="O163" s="2">
        <v>0.54003662799999996</v>
      </c>
      <c r="P163" s="2">
        <f t="shared" si="11"/>
        <v>3.1492768279419621</v>
      </c>
      <c r="Q163" s="2">
        <f>SUM(P152:P163)</f>
        <v>1104.2990862628419</v>
      </c>
      <c r="R163" s="2">
        <f t="shared" si="10"/>
        <v>2.7688581277453816</v>
      </c>
      <c r="S163" s="2">
        <f>SUM(R152:R163)</f>
        <v>608.98942049301661</v>
      </c>
      <c r="T163" s="8"/>
    </row>
    <row r="164" spans="1:20" ht="30" x14ac:dyDescent="0.25">
      <c r="A164" s="2">
        <v>158</v>
      </c>
      <c r="B164" s="2" t="s">
        <v>22</v>
      </c>
      <c r="C164" s="6">
        <v>44699</v>
      </c>
      <c r="D164" s="2" t="s">
        <v>43</v>
      </c>
      <c r="E164" s="2" t="s">
        <v>44</v>
      </c>
      <c r="F164" s="2">
        <v>1</v>
      </c>
      <c r="G164" s="7" t="s">
        <v>45</v>
      </c>
      <c r="H164" s="2" t="s">
        <v>26</v>
      </c>
      <c r="I164" s="2">
        <v>76.7</v>
      </c>
      <c r="J164" s="2">
        <f t="shared" si="8"/>
        <v>24.414311179017062</v>
      </c>
      <c r="K164" s="2">
        <v>30</v>
      </c>
      <c r="L164" s="2" t="s">
        <v>27</v>
      </c>
      <c r="M164" s="2" t="s">
        <v>28</v>
      </c>
      <c r="N164" s="2">
        <f t="shared" si="9"/>
        <v>4.6814441685765221E-2</v>
      </c>
      <c r="O164" s="2">
        <v>0.74353766799999998</v>
      </c>
      <c r="P164" s="2">
        <f t="shared" si="11"/>
        <v>335.3372172986721</v>
      </c>
      <c r="R164" s="2">
        <f t="shared" si="10"/>
        <v>183.53765854547146</v>
      </c>
      <c r="T164" s="8"/>
    </row>
    <row r="165" spans="1:20" ht="30" x14ac:dyDescent="0.25">
      <c r="A165" s="2">
        <v>159</v>
      </c>
      <c r="B165" s="2" t="s">
        <v>22</v>
      </c>
      <c r="C165" s="6">
        <v>44699</v>
      </c>
      <c r="D165" s="2" t="s">
        <v>43</v>
      </c>
      <c r="E165" s="2" t="s">
        <v>44</v>
      </c>
      <c r="F165" s="2">
        <v>1</v>
      </c>
      <c r="G165" s="7" t="s">
        <v>45</v>
      </c>
      <c r="H165" s="2" t="s">
        <v>26</v>
      </c>
      <c r="I165" s="2">
        <v>89</v>
      </c>
      <c r="J165" s="2">
        <f t="shared" si="8"/>
        <v>28.329513623631271</v>
      </c>
      <c r="K165" s="2">
        <v>25</v>
      </c>
      <c r="L165" s="2" t="s">
        <v>27</v>
      </c>
      <c r="M165" s="2" t="s">
        <v>28</v>
      </c>
      <c r="N165" s="2">
        <f t="shared" si="9"/>
        <v>6.3033167812579588E-2</v>
      </c>
      <c r="O165" s="2">
        <v>0.74353766799999998</v>
      </c>
      <c r="P165" s="2">
        <f t="shared" si="11"/>
        <v>484.27842159093819</v>
      </c>
      <c r="R165" s="2">
        <f t="shared" si="10"/>
        <v>255.34378619549284</v>
      </c>
      <c r="T165" s="8"/>
    </row>
    <row r="166" spans="1:20" ht="30" x14ac:dyDescent="0.25">
      <c r="A166" s="2">
        <v>160</v>
      </c>
      <c r="B166" s="2" t="s">
        <v>22</v>
      </c>
      <c r="C166" s="6">
        <v>44699</v>
      </c>
      <c r="D166" s="2" t="s">
        <v>43</v>
      </c>
      <c r="E166" s="2" t="s">
        <v>44</v>
      </c>
      <c r="F166" s="2">
        <v>1</v>
      </c>
      <c r="G166" s="7" t="s">
        <v>45</v>
      </c>
      <c r="H166" s="2" t="s">
        <v>26</v>
      </c>
      <c r="I166" s="2">
        <v>52</v>
      </c>
      <c r="J166" s="2">
        <f t="shared" si="8"/>
        <v>16.552075375604787</v>
      </c>
      <c r="K166" s="2">
        <v>2.5</v>
      </c>
      <c r="L166" s="2" t="s">
        <v>31</v>
      </c>
      <c r="M166" s="2">
        <v>3</v>
      </c>
      <c r="N166" s="2">
        <f t="shared" si="9"/>
        <v>2.1517697988286223E-2</v>
      </c>
      <c r="O166" s="2">
        <v>0.74353766799999998</v>
      </c>
      <c r="P166" s="9">
        <f>0.0696*O166*((J166^2)*K166)^0.931</f>
        <v>22.589032724908339</v>
      </c>
      <c r="R166" s="2">
        <f t="shared" si="10"/>
        <v>77.447410573755604</v>
      </c>
      <c r="T166" s="8" t="s">
        <v>46</v>
      </c>
    </row>
    <row r="167" spans="1:20" ht="30" x14ac:dyDescent="0.25">
      <c r="A167" s="2">
        <v>161</v>
      </c>
      <c r="B167" s="2" t="s">
        <v>22</v>
      </c>
      <c r="C167" s="6">
        <v>44699</v>
      </c>
      <c r="D167" s="2" t="s">
        <v>43</v>
      </c>
      <c r="E167" s="2" t="s">
        <v>44</v>
      </c>
      <c r="F167" s="2">
        <v>1</v>
      </c>
      <c r="G167" s="7" t="s">
        <v>45</v>
      </c>
      <c r="H167" s="2" t="s">
        <v>32</v>
      </c>
      <c r="I167" s="2">
        <v>91</v>
      </c>
      <c r="J167" s="2">
        <f t="shared" si="8"/>
        <v>28.966131907308377</v>
      </c>
      <c r="K167" s="2">
        <v>15</v>
      </c>
      <c r="L167" s="2" t="s">
        <v>27</v>
      </c>
      <c r="M167" s="2" t="s">
        <v>28</v>
      </c>
      <c r="N167" s="2">
        <f t="shared" si="9"/>
        <v>6.589795008912655E-2</v>
      </c>
      <c r="O167" s="2">
        <v>0.55753068100000003</v>
      </c>
      <c r="P167" s="2">
        <f t="shared" si="11"/>
        <v>383.62728560853361</v>
      </c>
      <c r="R167" s="2">
        <f t="shared" si="10"/>
        <v>207.08355941156509</v>
      </c>
      <c r="T167" s="8"/>
    </row>
    <row r="168" spans="1:20" ht="30" x14ac:dyDescent="0.25">
      <c r="A168" s="2">
        <v>162</v>
      </c>
      <c r="B168" s="2" t="s">
        <v>22</v>
      </c>
      <c r="C168" s="6">
        <v>44699</v>
      </c>
      <c r="D168" s="2" t="s">
        <v>43</v>
      </c>
      <c r="E168" s="2" t="s">
        <v>44</v>
      </c>
      <c r="F168" s="2">
        <v>1</v>
      </c>
      <c r="G168" s="7" t="s">
        <v>45</v>
      </c>
      <c r="H168" s="2" t="s">
        <v>26</v>
      </c>
      <c r="I168" s="2">
        <v>54.2</v>
      </c>
      <c r="J168" s="2">
        <f t="shared" si="8"/>
        <v>17.252355487649606</v>
      </c>
      <c r="K168" s="2">
        <v>13</v>
      </c>
      <c r="L168" s="2" t="s">
        <v>27</v>
      </c>
      <c r="M168" s="2" t="s">
        <v>28</v>
      </c>
      <c r="N168" s="2">
        <f t="shared" si="9"/>
        <v>2.3376941685765217E-2</v>
      </c>
      <c r="O168" s="2">
        <v>0.74353766799999998</v>
      </c>
      <c r="P168" s="2">
        <f t="shared" si="11"/>
        <v>142.18855767414277</v>
      </c>
      <c r="R168" s="2">
        <f t="shared" si="10"/>
        <v>84.909815089113323</v>
      </c>
      <c r="T168" s="8"/>
    </row>
    <row r="169" spans="1:20" ht="30" x14ac:dyDescent="0.25">
      <c r="A169" s="2">
        <v>163</v>
      </c>
      <c r="B169" s="2" t="s">
        <v>22</v>
      </c>
      <c r="C169" s="6">
        <v>44699</v>
      </c>
      <c r="D169" s="2" t="s">
        <v>43</v>
      </c>
      <c r="E169" s="2" t="s">
        <v>44</v>
      </c>
      <c r="F169" s="2">
        <v>1</v>
      </c>
      <c r="G169" s="7" t="s">
        <v>45</v>
      </c>
      <c r="H169" s="2" t="s">
        <v>26</v>
      </c>
      <c r="I169" s="2">
        <v>26.5</v>
      </c>
      <c r="J169" s="2">
        <f t="shared" si="8"/>
        <v>8.4351922587216706</v>
      </c>
      <c r="K169" s="2">
        <v>3.5</v>
      </c>
      <c r="L169" s="2" t="s">
        <v>27</v>
      </c>
      <c r="M169" s="2" t="s">
        <v>28</v>
      </c>
      <c r="N169" s="2">
        <f t="shared" si="9"/>
        <v>5.5883148714031073E-3</v>
      </c>
      <c r="O169" s="2">
        <v>0.74353766799999998</v>
      </c>
      <c r="P169" s="2">
        <f t="shared" si="11"/>
        <v>24.265707949039786</v>
      </c>
      <c r="R169" s="2">
        <f t="shared" si="10"/>
        <v>17.341446449061149</v>
      </c>
      <c r="T169" s="8"/>
    </row>
    <row r="170" spans="1:20" ht="30" x14ac:dyDescent="0.25">
      <c r="A170" s="2">
        <v>164</v>
      </c>
      <c r="B170" s="2" t="s">
        <v>22</v>
      </c>
      <c r="C170" s="6">
        <v>44699</v>
      </c>
      <c r="D170" s="2" t="s">
        <v>43</v>
      </c>
      <c r="E170" s="2" t="s">
        <v>44</v>
      </c>
      <c r="F170" s="2">
        <v>1</v>
      </c>
      <c r="G170" s="7" t="s">
        <v>45</v>
      </c>
      <c r="H170" s="2" t="s">
        <v>32</v>
      </c>
      <c r="I170" s="2">
        <v>68</v>
      </c>
      <c r="J170" s="2">
        <f t="shared" si="8"/>
        <v>21.645021645021647</v>
      </c>
      <c r="K170" s="2">
        <v>13</v>
      </c>
      <c r="L170" s="2" t="s">
        <v>27</v>
      </c>
      <c r="M170" s="2" t="s">
        <v>28</v>
      </c>
      <c r="N170" s="2">
        <f t="shared" si="9"/>
        <v>3.67965367965368E-2</v>
      </c>
      <c r="O170" s="2">
        <v>0.55753068100000003</v>
      </c>
      <c r="P170" s="2">
        <f t="shared" si="11"/>
        <v>186.74446214533782</v>
      </c>
      <c r="R170" s="2">
        <f t="shared" si="10"/>
        <v>108.45348609654309</v>
      </c>
      <c r="T170" s="8"/>
    </row>
    <row r="171" spans="1:20" ht="30" x14ac:dyDescent="0.25">
      <c r="A171" s="2">
        <v>165</v>
      </c>
      <c r="B171" s="2" t="s">
        <v>22</v>
      </c>
      <c r="C171" s="6">
        <v>44699</v>
      </c>
      <c r="D171" s="2" t="s">
        <v>43</v>
      </c>
      <c r="E171" s="2" t="s">
        <v>44</v>
      </c>
      <c r="F171" s="2">
        <v>1</v>
      </c>
      <c r="G171" s="7" t="s">
        <v>45</v>
      </c>
      <c r="H171" s="2" t="s">
        <v>32</v>
      </c>
      <c r="I171" s="2">
        <v>10</v>
      </c>
      <c r="J171" s="2">
        <f t="shared" si="8"/>
        <v>3.1830914183855361</v>
      </c>
      <c r="K171" s="2">
        <v>3</v>
      </c>
      <c r="L171" s="2" t="s">
        <v>27</v>
      </c>
      <c r="M171" s="2" t="s">
        <v>28</v>
      </c>
      <c r="N171" s="2">
        <f t="shared" si="9"/>
        <v>7.9577285459638415E-4</v>
      </c>
      <c r="O171" s="2">
        <v>0.55753068100000003</v>
      </c>
      <c r="P171" s="2">
        <f t="shared" si="11"/>
        <v>1.6372620991832312</v>
      </c>
      <c r="R171" s="2">
        <f t="shared" si="10"/>
        <v>1.5384157950722475</v>
      </c>
      <c r="T171" s="8"/>
    </row>
    <row r="172" spans="1:20" ht="30" x14ac:dyDescent="0.25">
      <c r="A172" s="2">
        <v>166</v>
      </c>
      <c r="B172" s="2" t="s">
        <v>22</v>
      </c>
      <c r="C172" s="6">
        <v>44699</v>
      </c>
      <c r="D172" s="2" t="s">
        <v>43</v>
      </c>
      <c r="E172" s="2" t="s">
        <v>44</v>
      </c>
      <c r="F172" s="2">
        <v>1</v>
      </c>
      <c r="G172" s="7" t="s">
        <v>45</v>
      </c>
      <c r="H172" s="2" t="s">
        <v>32</v>
      </c>
      <c r="I172" s="2">
        <v>20</v>
      </c>
      <c r="J172" s="2">
        <f t="shared" si="8"/>
        <v>6.3661828367710722</v>
      </c>
      <c r="K172" s="2">
        <v>5</v>
      </c>
      <c r="L172" s="2" t="s">
        <v>27</v>
      </c>
      <c r="M172" s="2" t="s">
        <v>28</v>
      </c>
      <c r="N172" s="2">
        <f t="shared" si="9"/>
        <v>3.1830914183855366E-3</v>
      </c>
      <c r="O172" s="2">
        <v>0.55753068100000003</v>
      </c>
      <c r="P172" s="2">
        <f t="shared" si="11"/>
        <v>9.0774387623786374</v>
      </c>
      <c r="R172" s="2">
        <f t="shared" si="10"/>
        <v>7.1673781858968777</v>
      </c>
      <c r="T172" s="8"/>
    </row>
    <row r="173" spans="1:20" ht="30" x14ac:dyDescent="0.25">
      <c r="A173" s="2">
        <v>167</v>
      </c>
      <c r="B173" s="2" t="s">
        <v>22</v>
      </c>
      <c r="C173" s="6">
        <v>44699</v>
      </c>
      <c r="D173" s="2" t="s">
        <v>43</v>
      </c>
      <c r="E173" s="2" t="s">
        <v>44</v>
      </c>
      <c r="F173" s="2">
        <v>1</v>
      </c>
      <c r="G173" s="7" t="s">
        <v>45</v>
      </c>
      <c r="H173" s="2" t="s">
        <v>35</v>
      </c>
      <c r="I173" s="2">
        <v>18</v>
      </c>
      <c r="J173" s="2">
        <f t="shared" si="8"/>
        <v>5.7295645530939652</v>
      </c>
      <c r="K173" s="2">
        <v>2.5</v>
      </c>
      <c r="L173" s="2" t="s">
        <v>27</v>
      </c>
      <c r="M173" s="2" t="s">
        <v>28</v>
      </c>
      <c r="N173" s="2">
        <f t="shared" si="9"/>
        <v>2.5783040488922848E-3</v>
      </c>
      <c r="O173" s="2">
        <v>0.54003662799999996</v>
      </c>
      <c r="P173" s="2">
        <f t="shared" si="11"/>
        <v>6.7772111050356934</v>
      </c>
      <c r="Q173" s="2">
        <f>SUM(P164:P173)</f>
        <v>1596.5225969581704</v>
      </c>
      <c r="R173" s="2">
        <f t="shared" si="10"/>
        <v>5.5122834017065827</v>
      </c>
      <c r="S173" s="2">
        <f>SUM(R164:R173)</f>
        <v>948.33523974367824</v>
      </c>
      <c r="T173" s="8"/>
    </row>
    <row r="174" spans="1:20" ht="30" x14ac:dyDescent="0.25">
      <c r="A174" s="2">
        <v>168</v>
      </c>
      <c r="B174" s="2" t="s">
        <v>22</v>
      </c>
      <c r="C174" s="6">
        <v>44699</v>
      </c>
      <c r="D174" s="2" t="s">
        <v>43</v>
      </c>
      <c r="E174" s="2" t="s">
        <v>44</v>
      </c>
      <c r="F174" s="2">
        <v>2</v>
      </c>
      <c r="G174" s="7" t="s">
        <v>47</v>
      </c>
      <c r="H174" s="2" t="s">
        <v>26</v>
      </c>
      <c r="I174" s="2">
        <v>84</v>
      </c>
      <c r="J174" s="2">
        <f t="shared" si="8"/>
        <v>26.737967914438503</v>
      </c>
      <c r="K174" s="2">
        <v>35</v>
      </c>
      <c r="L174" s="2" t="s">
        <v>27</v>
      </c>
      <c r="M174" s="2" t="s">
        <v>28</v>
      </c>
      <c r="N174" s="2">
        <f t="shared" si="9"/>
        <v>5.6149732620320865E-2</v>
      </c>
      <c r="O174" s="2">
        <v>0.74353766799999998</v>
      </c>
      <c r="P174" s="2">
        <f t="shared" si="11"/>
        <v>419.80395683985245</v>
      </c>
      <c r="R174" s="2">
        <f t="shared" si="10"/>
        <v>224.58435236201606</v>
      </c>
      <c r="T174" s="8"/>
    </row>
    <row r="175" spans="1:20" ht="30" x14ac:dyDescent="0.25">
      <c r="A175" s="2">
        <v>169</v>
      </c>
      <c r="B175" s="2" t="s">
        <v>22</v>
      </c>
      <c r="C175" s="6">
        <v>44699</v>
      </c>
      <c r="D175" s="2" t="s">
        <v>43</v>
      </c>
      <c r="E175" s="2" t="s">
        <v>44</v>
      </c>
      <c r="F175" s="2">
        <v>2</v>
      </c>
      <c r="G175" s="7" t="s">
        <v>47</v>
      </c>
      <c r="H175" s="2" t="s">
        <v>35</v>
      </c>
      <c r="I175" s="2">
        <v>14</v>
      </c>
      <c r="J175" s="2">
        <f t="shared" si="8"/>
        <v>4.4563279857397502</v>
      </c>
      <c r="K175" s="2">
        <v>3</v>
      </c>
      <c r="L175" s="2" t="s">
        <v>27</v>
      </c>
      <c r="M175" s="2" t="s">
        <v>28</v>
      </c>
      <c r="N175" s="2">
        <f t="shared" si="9"/>
        <v>1.5597147950089125E-3</v>
      </c>
      <c r="O175" s="2">
        <v>0.54003662799999996</v>
      </c>
      <c r="P175" s="2">
        <f t="shared" si="11"/>
        <v>3.642126533656473</v>
      </c>
      <c r="R175" s="2">
        <f t="shared" si="10"/>
        <v>3.1552284965818651</v>
      </c>
      <c r="T175" s="8"/>
    </row>
    <row r="176" spans="1:20" ht="45" x14ac:dyDescent="0.25">
      <c r="A176" s="2">
        <v>170</v>
      </c>
      <c r="B176" s="2" t="s">
        <v>22</v>
      </c>
      <c r="C176" s="6">
        <v>44699</v>
      </c>
      <c r="D176" s="2" t="s">
        <v>43</v>
      </c>
      <c r="E176" s="2" t="s">
        <v>44</v>
      </c>
      <c r="F176" s="2">
        <v>2</v>
      </c>
      <c r="G176" s="7" t="s">
        <v>47</v>
      </c>
      <c r="H176" s="2" t="s">
        <v>32</v>
      </c>
      <c r="I176" s="2">
        <v>38</v>
      </c>
      <c r="J176" s="2">
        <f t="shared" si="8"/>
        <v>12.095747389865037</v>
      </c>
      <c r="K176" s="2">
        <v>4.5</v>
      </c>
      <c r="L176" s="2" t="s">
        <v>27</v>
      </c>
      <c r="M176" s="2" t="s">
        <v>28</v>
      </c>
      <c r="N176" s="2">
        <f t="shared" si="9"/>
        <v>1.1490960020371787E-2</v>
      </c>
      <c r="O176" s="2">
        <v>0.55753068100000003</v>
      </c>
      <c r="P176" s="2">
        <f t="shared" si="11"/>
        <v>44.336711279558138</v>
      </c>
      <c r="R176" s="2">
        <f t="shared" si="10"/>
        <v>29.79842532264361</v>
      </c>
      <c r="T176" s="7" t="s">
        <v>48</v>
      </c>
    </row>
    <row r="177" spans="1:20" ht="30" x14ac:dyDescent="0.25">
      <c r="A177" s="2">
        <v>171</v>
      </c>
      <c r="B177" s="2" t="s">
        <v>22</v>
      </c>
      <c r="C177" s="6">
        <v>44699</v>
      </c>
      <c r="D177" s="2" t="s">
        <v>43</v>
      </c>
      <c r="E177" s="2" t="s">
        <v>44</v>
      </c>
      <c r="F177" s="2">
        <v>2</v>
      </c>
      <c r="G177" s="7" t="s">
        <v>47</v>
      </c>
      <c r="H177" s="2" t="s">
        <v>26</v>
      </c>
      <c r="I177" s="2">
        <v>11.5</v>
      </c>
      <c r="J177" s="2">
        <f t="shared" si="8"/>
        <v>3.6605551311433664</v>
      </c>
      <c r="K177" s="2">
        <v>5</v>
      </c>
      <c r="L177" s="2" t="s">
        <v>27</v>
      </c>
      <c r="M177" s="2" t="s">
        <v>28</v>
      </c>
      <c r="N177" s="2">
        <f t="shared" si="9"/>
        <v>1.0524096002037179E-3</v>
      </c>
      <c r="O177" s="2">
        <v>0.74353766799999998</v>
      </c>
      <c r="P177" s="2">
        <f t="shared" si="11"/>
        <v>3.0841591126978747</v>
      </c>
      <c r="R177" s="2">
        <f t="shared" si="10"/>
        <v>2.7178700292236799</v>
      </c>
      <c r="T177" s="8"/>
    </row>
    <row r="178" spans="1:20" ht="30" x14ac:dyDescent="0.25">
      <c r="A178" s="2">
        <v>172</v>
      </c>
      <c r="B178" s="2" t="s">
        <v>22</v>
      </c>
      <c r="C178" s="6">
        <v>44699</v>
      </c>
      <c r="D178" s="2" t="s">
        <v>43</v>
      </c>
      <c r="E178" s="2" t="s">
        <v>44</v>
      </c>
      <c r="F178" s="2">
        <v>2</v>
      </c>
      <c r="G178" s="7" t="s">
        <v>47</v>
      </c>
      <c r="H178" s="2" t="s">
        <v>35</v>
      </c>
      <c r="I178" s="2">
        <v>9.5</v>
      </c>
      <c r="J178" s="2">
        <f t="shared" si="8"/>
        <v>3.0239368474662593</v>
      </c>
      <c r="K178" s="2">
        <v>2</v>
      </c>
      <c r="L178" s="2" t="s">
        <v>27</v>
      </c>
      <c r="M178" s="2" t="s">
        <v>28</v>
      </c>
      <c r="N178" s="2">
        <f t="shared" si="9"/>
        <v>7.1818500127323671E-4</v>
      </c>
      <c r="O178" s="2">
        <v>0.54003662799999996</v>
      </c>
      <c r="P178" s="2">
        <f t="shared" si="11"/>
        <v>1.3971006102659396</v>
      </c>
      <c r="R178" s="2">
        <f t="shared" si="10"/>
        <v>1.3340526816034401</v>
      </c>
      <c r="T178" s="8"/>
    </row>
    <row r="179" spans="1:20" ht="30" x14ac:dyDescent="0.25">
      <c r="A179" s="2">
        <v>173</v>
      </c>
      <c r="B179" s="2" t="s">
        <v>22</v>
      </c>
      <c r="C179" s="6">
        <v>44699</v>
      </c>
      <c r="D179" s="2" t="s">
        <v>43</v>
      </c>
      <c r="E179" s="2" t="s">
        <v>44</v>
      </c>
      <c r="F179" s="2">
        <v>2</v>
      </c>
      <c r="G179" s="7" t="s">
        <v>47</v>
      </c>
      <c r="H179" s="2" t="s">
        <v>32</v>
      </c>
      <c r="I179" s="2">
        <v>17.899999999999999</v>
      </c>
      <c r="J179" s="2">
        <f t="shared" si="8"/>
        <v>5.6977336389101092</v>
      </c>
      <c r="K179" s="2">
        <v>6</v>
      </c>
      <c r="L179" s="2" t="s">
        <v>27</v>
      </c>
      <c r="M179" s="2" t="s">
        <v>28</v>
      </c>
      <c r="N179" s="2">
        <f t="shared" si="9"/>
        <v>2.5497358034122738E-3</v>
      </c>
      <c r="O179" s="2">
        <v>0.55753068100000003</v>
      </c>
      <c r="P179" s="2">
        <f t="shared" si="11"/>
        <v>6.9010956695615899</v>
      </c>
      <c r="R179" s="2">
        <f t="shared" si="10"/>
        <v>5.6028301752915084</v>
      </c>
      <c r="T179" s="8"/>
    </row>
    <row r="180" spans="1:20" ht="30" x14ac:dyDescent="0.25">
      <c r="A180" s="2">
        <v>174</v>
      </c>
      <c r="B180" s="2" t="s">
        <v>22</v>
      </c>
      <c r="C180" s="6">
        <v>44699</v>
      </c>
      <c r="D180" s="2" t="s">
        <v>43</v>
      </c>
      <c r="E180" s="2" t="s">
        <v>44</v>
      </c>
      <c r="F180" s="2">
        <v>2</v>
      </c>
      <c r="G180" s="7" t="s">
        <v>47</v>
      </c>
      <c r="H180" s="2" t="s">
        <v>26</v>
      </c>
      <c r="I180" s="2">
        <v>38.4</v>
      </c>
      <c r="J180" s="2">
        <f t="shared" si="8"/>
        <v>12.223071046600458</v>
      </c>
      <c r="K180" s="2">
        <v>15</v>
      </c>
      <c r="L180" s="2" t="s">
        <v>27</v>
      </c>
      <c r="M180" s="2" t="s">
        <v>28</v>
      </c>
      <c r="N180" s="2">
        <f t="shared" si="9"/>
        <v>1.1734148204736439E-2</v>
      </c>
      <c r="O180" s="2">
        <v>0.74353766799999998</v>
      </c>
      <c r="P180" s="2">
        <f t="shared" si="11"/>
        <v>60.67850432388272</v>
      </c>
      <c r="R180" s="2">
        <f t="shared" si="10"/>
        <v>39.50888715355611</v>
      </c>
      <c r="T180" s="8"/>
    </row>
    <row r="181" spans="1:20" ht="30" x14ac:dyDescent="0.25">
      <c r="A181" s="2">
        <v>175</v>
      </c>
      <c r="B181" s="2" t="s">
        <v>22</v>
      </c>
      <c r="C181" s="6">
        <v>44699</v>
      </c>
      <c r="D181" s="2" t="s">
        <v>43</v>
      </c>
      <c r="E181" s="2" t="s">
        <v>44</v>
      </c>
      <c r="F181" s="2">
        <v>2</v>
      </c>
      <c r="G181" s="7" t="s">
        <v>47</v>
      </c>
      <c r="H181" s="2" t="s">
        <v>26</v>
      </c>
      <c r="I181" s="2">
        <v>35</v>
      </c>
      <c r="J181" s="2">
        <f t="shared" si="8"/>
        <v>11.140819964349376</v>
      </c>
      <c r="K181" s="2">
        <v>15</v>
      </c>
      <c r="L181" s="2" t="s">
        <v>27</v>
      </c>
      <c r="M181" s="2" t="s">
        <v>28</v>
      </c>
      <c r="N181" s="2">
        <f t="shared" si="9"/>
        <v>9.7482174688057043E-3</v>
      </c>
      <c r="O181" s="2">
        <v>0.74353766799999998</v>
      </c>
      <c r="P181" s="2">
        <f t="shared" si="11"/>
        <v>48.255247718505586</v>
      </c>
      <c r="R181" s="2">
        <f t="shared" si="10"/>
        <v>32.159592526613764</v>
      </c>
      <c r="T181" s="8"/>
    </row>
    <row r="182" spans="1:20" ht="30" x14ac:dyDescent="0.25">
      <c r="A182" s="2">
        <v>176</v>
      </c>
      <c r="B182" s="2" t="s">
        <v>22</v>
      </c>
      <c r="C182" s="6">
        <v>44699</v>
      </c>
      <c r="D182" s="2" t="s">
        <v>43</v>
      </c>
      <c r="E182" s="2" t="s">
        <v>44</v>
      </c>
      <c r="F182" s="2">
        <v>2</v>
      </c>
      <c r="G182" s="7" t="s">
        <v>47</v>
      </c>
      <c r="H182" s="2" t="s">
        <v>32</v>
      </c>
      <c r="I182" s="2">
        <v>100.5</v>
      </c>
      <c r="J182" s="2">
        <f t="shared" si="8"/>
        <v>31.990068754774637</v>
      </c>
      <c r="K182" s="2">
        <v>35</v>
      </c>
      <c r="L182" s="2" t="s">
        <v>27</v>
      </c>
      <c r="M182" s="2" t="s">
        <v>28</v>
      </c>
      <c r="N182" s="2">
        <f t="shared" si="9"/>
        <v>8.0375047746371275E-2</v>
      </c>
      <c r="O182" s="2">
        <v>0.55753068100000003</v>
      </c>
      <c r="P182" s="2">
        <f t="shared" si="11"/>
        <v>490.30976993085886</v>
      </c>
      <c r="R182" s="2">
        <f t="shared" si="10"/>
        <v>258.15609750350416</v>
      </c>
      <c r="T182" s="8"/>
    </row>
    <row r="183" spans="1:20" ht="30" x14ac:dyDescent="0.25">
      <c r="A183" s="2">
        <v>177</v>
      </c>
      <c r="B183" s="2" t="s">
        <v>22</v>
      </c>
      <c r="C183" s="6">
        <v>44699</v>
      </c>
      <c r="D183" s="2" t="s">
        <v>43</v>
      </c>
      <c r="E183" s="2" t="s">
        <v>44</v>
      </c>
      <c r="F183" s="2">
        <v>2</v>
      </c>
      <c r="G183" s="7" t="s">
        <v>47</v>
      </c>
      <c r="H183" s="2" t="s">
        <v>26</v>
      </c>
      <c r="I183" s="2">
        <v>56.5</v>
      </c>
      <c r="J183" s="2">
        <f t="shared" si="8"/>
        <v>17.984466513878278</v>
      </c>
      <c r="K183" s="2">
        <v>15</v>
      </c>
      <c r="L183" s="2" t="s">
        <v>27</v>
      </c>
      <c r="M183" s="2" t="s">
        <v>28</v>
      </c>
      <c r="N183" s="2">
        <f t="shared" si="9"/>
        <v>2.5403058950853066E-2</v>
      </c>
      <c r="O183" s="2">
        <v>0.74353766799999998</v>
      </c>
      <c r="P183" s="2">
        <f t="shared" si="11"/>
        <v>157.56658641473635</v>
      </c>
      <c r="R183" s="2">
        <f t="shared" si="10"/>
        <v>93.116583512860444</v>
      </c>
      <c r="T183" s="8"/>
    </row>
    <row r="184" spans="1:20" ht="30" x14ac:dyDescent="0.25">
      <c r="A184" s="2">
        <v>178</v>
      </c>
      <c r="B184" s="2" t="s">
        <v>22</v>
      </c>
      <c r="C184" s="6">
        <v>44699</v>
      </c>
      <c r="D184" s="2" t="s">
        <v>43</v>
      </c>
      <c r="E184" s="2" t="s">
        <v>44</v>
      </c>
      <c r="F184" s="2">
        <v>2</v>
      </c>
      <c r="G184" s="7" t="s">
        <v>47</v>
      </c>
      <c r="H184" s="2" t="s">
        <v>32</v>
      </c>
      <c r="I184" s="2">
        <v>34</v>
      </c>
      <c r="J184" s="2">
        <f t="shared" si="8"/>
        <v>10.822510822510823</v>
      </c>
      <c r="K184" s="2">
        <v>20</v>
      </c>
      <c r="L184" s="2" t="s">
        <v>27</v>
      </c>
      <c r="M184" s="2" t="s">
        <v>28</v>
      </c>
      <c r="N184" s="2">
        <f t="shared" si="9"/>
        <v>9.1991341991341999E-3</v>
      </c>
      <c r="O184" s="2">
        <v>0.55753068100000003</v>
      </c>
      <c r="P184" s="2">
        <f t="shared" si="11"/>
        <v>33.68236769275665</v>
      </c>
      <c r="R184" s="2">
        <f t="shared" si="10"/>
        <v>23.278603655918602</v>
      </c>
      <c r="T184" s="8"/>
    </row>
    <row r="185" spans="1:20" ht="30" x14ac:dyDescent="0.25">
      <c r="A185" s="2">
        <v>179</v>
      </c>
      <c r="B185" s="2" t="s">
        <v>22</v>
      </c>
      <c r="C185" s="6">
        <v>44699</v>
      </c>
      <c r="D185" s="2" t="s">
        <v>43</v>
      </c>
      <c r="E185" s="2" t="s">
        <v>44</v>
      </c>
      <c r="F185" s="2">
        <v>2</v>
      </c>
      <c r="G185" s="7" t="s">
        <v>47</v>
      </c>
      <c r="H185" s="2" t="s">
        <v>26</v>
      </c>
      <c r="I185" s="2">
        <v>69.8</v>
      </c>
      <c r="J185" s="2">
        <f t="shared" si="8"/>
        <v>22.217978100331042</v>
      </c>
      <c r="K185" s="2">
        <v>35</v>
      </c>
      <c r="L185" s="2" t="s">
        <v>27</v>
      </c>
      <c r="M185" s="2" t="s">
        <v>28</v>
      </c>
      <c r="N185" s="2">
        <f t="shared" si="9"/>
        <v>3.8770371785077674E-2</v>
      </c>
      <c r="O185" s="2">
        <v>0.74353766799999998</v>
      </c>
      <c r="P185" s="2">
        <f t="shared" si="11"/>
        <v>265.65571370852905</v>
      </c>
      <c r="Q185" s="2">
        <f>SUM(P174:P185)</f>
        <v>1535.3133398348616</v>
      </c>
      <c r="R185" s="2">
        <f t="shared" si="10"/>
        <v>148.88073947142692</v>
      </c>
      <c r="S185" s="2">
        <f>SUM(R174:R185)</f>
        <v>862.29326289124015</v>
      </c>
      <c r="T185" s="8"/>
    </row>
    <row r="186" spans="1:20" ht="30" x14ac:dyDescent="0.25">
      <c r="A186" s="2">
        <v>180</v>
      </c>
      <c r="B186" s="2" t="s">
        <v>22</v>
      </c>
      <c r="C186" s="6">
        <v>44699</v>
      </c>
      <c r="D186" s="2" t="s">
        <v>43</v>
      </c>
      <c r="E186" s="2" t="s">
        <v>44</v>
      </c>
      <c r="F186" s="2">
        <v>3</v>
      </c>
      <c r="G186" s="7" t="s">
        <v>49</v>
      </c>
      <c r="H186" s="2" t="s">
        <v>26</v>
      </c>
      <c r="I186" s="2">
        <v>75.7</v>
      </c>
      <c r="J186" s="2">
        <f t="shared" si="8"/>
        <v>24.096002037178508</v>
      </c>
      <c r="K186" s="2">
        <v>37</v>
      </c>
      <c r="L186" s="2" t="s">
        <v>27</v>
      </c>
      <c r="M186" s="2" t="s">
        <v>28</v>
      </c>
      <c r="N186" s="2">
        <f t="shared" si="9"/>
        <v>4.5601683855360328E-2</v>
      </c>
      <c r="O186" s="2">
        <v>0.74353766799999998</v>
      </c>
      <c r="P186" s="2">
        <f t="shared" si="11"/>
        <v>324.63723450557131</v>
      </c>
      <c r="R186" s="2">
        <f t="shared" si="10"/>
        <v>178.26756462599448</v>
      </c>
      <c r="T186" s="8"/>
    </row>
    <row r="187" spans="1:20" ht="30" x14ac:dyDescent="0.25">
      <c r="A187" s="2">
        <v>181</v>
      </c>
      <c r="B187" s="2" t="s">
        <v>22</v>
      </c>
      <c r="C187" s="6">
        <v>44699</v>
      </c>
      <c r="D187" s="2" t="s">
        <v>43</v>
      </c>
      <c r="E187" s="2" t="s">
        <v>44</v>
      </c>
      <c r="F187" s="2">
        <v>3</v>
      </c>
      <c r="G187" s="7" t="s">
        <v>49</v>
      </c>
      <c r="H187" s="2" t="s">
        <v>32</v>
      </c>
      <c r="I187" s="2">
        <v>40</v>
      </c>
      <c r="J187" s="2">
        <f t="shared" si="8"/>
        <v>12.732365673542144</v>
      </c>
      <c r="K187" s="2">
        <v>20</v>
      </c>
      <c r="L187" s="2" t="s">
        <v>27</v>
      </c>
      <c r="M187" s="2" t="s">
        <v>28</v>
      </c>
      <c r="N187" s="2">
        <f t="shared" si="9"/>
        <v>1.2732365673542146E-2</v>
      </c>
      <c r="O187" s="2">
        <v>0.55753068100000003</v>
      </c>
      <c r="P187" s="2">
        <f t="shared" si="11"/>
        <v>50.327858029475181</v>
      </c>
      <c r="R187" s="2">
        <f t="shared" si="10"/>
        <v>33.392344400141774</v>
      </c>
      <c r="T187" s="8"/>
    </row>
    <row r="188" spans="1:20" ht="30" x14ac:dyDescent="0.25">
      <c r="A188" s="2">
        <v>182</v>
      </c>
      <c r="B188" s="2" t="s">
        <v>22</v>
      </c>
      <c r="C188" s="6">
        <v>44699</v>
      </c>
      <c r="D188" s="2" t="s">
        <v>43</v>
      </c>
      <c r="E188" s="2" t="s">
        <v>44</v>
      </c>
      <c r="F188" s="2">
        <v>3</v>
      </c>
      <c r="G188" s="7" t="s">
        <v>49</v>
      </c>
      <c r="H188" s="2" t="s">
        <v>32</v>
      </c>
      <c r="I188" s="2">
        <v>66</v>
      </c>
      <c r="J188" s="2">
        <f t="shared" si="8"/>
        <v>21.008403361344538</v>
      </c>
      <c r="K188" s="2">
        <v>20</v>
      </c>
      <c r="L188" s="2" t="s">
        <v>27</v>
      </c>
      <c r="M188" s="2" t="s">
        <v>28</v>
      </c>
      <c r="N188" s="2">
        <f t="shared" si="9"/>
        <v>3.4663865546218489E-2</v>
      </c>
      <c r="O188" s="2">
        <v>0.55753068100000003</v>
      </c>
      <c r="P188" s="2">
        <f t="shared" si="11"/>
        <v>173.46476545117983</v>
      </c>
      <c r="R188" s="2">
        <f t="shared" si="10"/>
        <v>101.49888399510314</v>
      </c>
      <c r="T188" s="8"/>
    </row>
    <row r="189" spans="1:20" ht="30" x14ac:dyDescent="0.25">
      <c r="A189" s="2">
        <v>183</v>
      </c>
      <c r="B189" s="2" t="s">
        <v>22</v>
      </c>
      <c r="C189" s="6">
        <v>44699</v>
      </c>
      <c r="D189" s="2" t="s">
        <v>43</v>
      </c>
      <c r="E189" s="2" t="s">
        <v>44</v>
      </c>
      <c r="F189" s="2">
        <v>3</v>
      </c>
      <c r="G189" s="7" t="s">
        <v>49</v>
      </c>
      <c r="H189" s="2" t="s">
        <v>32</v>
      </c>
      <c r="I189" s="2">
        <v>91</v>
      </c>
      <c r="J189" s="2">
        <f t="shared" si="8"/>
        <v>28.966131907308377</v>
      </c>
      <c r="K189" s="2">
        <v>2.5</v>
      </c>
      <c r="L189" s="2" t="s">
        <v>31</v>
      </c>
      <c r="M189" s="2">
        <v>3</v>
      </c>
      <c r="N189" s="2">
        <f t="shared" si="9"/>
        <v>6.589795008912655E-2</v>
      </c>
      <c r="O189" s="2">
        <v>0.55753068100000003</v>
      </c>
      <c r="P189" s="9">
        <f>0.0696*O189*((J189^2)*K189)^0.931</f>
        <v>48.01758102863193</v>
      </c>
      <c r="R189" s="2">
        <f t="shared" si="10"/>
        <v>207.08355941156509</v>
      </c>
      <c r="T189" s="8"/>
    </row>
    <row r="190" spans="1:20" ht="30" x14ac:dyDescent="0.25">
      <c r="A190" s="2">
        <v>184</v>
      </c>
      <c r="B190" s="2" t="s">
        <v>22</v>
      </c>
      <c r="C190" s="6">
        <v>44699</v>
      </c>
      <c r="D190" s="2" t="s">
        <v>43</v>
      </c>
      <c r="E190" s="2" t="s">
        <v>44</v>
      </c>
      <c r="F190" s="2">
        <v>3</v>
      </c>
      <c r="G190" s="7" t="s">
        <v>49</v>
      </c>
      <c r="H190" s="2" t="s">
        <v>26</v>
      </c>
      <c r="I190" s="2">
        <v>17.5</v>
      </c>
      <c r="J190" s="2">
        <f t="shared" si="8"/>
        <v>5.570409982174688</v>
      </c>
      <c r="K190" s="2">
        <v>3</v>
      </c>
      <c r="L190" s="2" t="s">
        <v>27</v>
      </c>
      <c r="M190" s="2" t="s">
        <v>28</v>
      </c>
      <c r="N190" s="2">
        <f t="shared" si="9"/>
        <v>2.4370543672014261E-3</v>
      </c>
      <c r="O190" s="2">
        <v>0.74353766799999998</v>
      </c>
      <c r="P190" s="2">
        <f t="shared" si="11"/>
        <v>8.703610153080735</v>
      </c>
      <c r="R190" s="2">
        <f t="shared" si="10"/>
        <v>6.902778648318117</v>
      </c>
      <c r="T190" s="8"/>
    </row>
    <row r="191" spans="1:20" ht="45" x14ac:dyDescent="0.25">
      <c r="A191" s="2">
        <v>185</v>
      </c>
      <c r="B191" s="2" t="s">
        <v>22</v>
      </c>
      <c r="C191" s="6">
        <v>44699</v>
      </c>
      <c r="D191" s="2" t="s">
        <v>43</v>
      </c>
      <c r="E191" s="2" t="s">
        <v>44</v>
      </c>
      <c r="F191" s="2">
        <v>3</v>
      </c>
      <c r="G191" s="7" t="s">
        <v>49</v>
      </c>
      <c r="H191" s="2" t="s">
        <v>32</v>
      </c>
      <c r="I191" s="2">
        <v>61</v>
      </c>
      <c r="J191" s="2">
        <f t="shared" si="8"/>
        <v>19.416857652151769</v>
      </c>
      <c r="K191" s="2">
        <v>3</v>
      </c>
      <c r="L191" s="2" t="s">
        <v>27</v>
      </c>
      <c r="M191" s="2" t="s">
        <v>28</v>
      </c>
      <c r="N191" s="2">
        <f t="shared" si="9"/>
        <v>2.9610707919531448E-2</v>
      </c>
      <c r="O191" s="2">
        <v>0.55753068100000003</v>
      </c>
      <c r="P191" s="2">
        <f t="shared" si="11"/>
        <v>142.78028049741016</v>
      </c>
      <c r="R191" s="2">
        <f t="shared" si="10"/>
        <v>85.213021312619588</v>
      </c>
      <c r="T191" s="7" t="s">
        <v>48</v>
      </c>
    </row>
    <row r="192" spans="1:20" ht="30" x14ac:dyDescent="0.25">
      <c r="A192" s="2">
        <v>186</v>
      </c>
      <c r="B192" s="2" t="s">
        <v>22</v>
      </c>
      <c r="C192" s="6">
        <v>44699</v>
      </c>
      <c r="D192" s="2" t="s">
        <v>43</v>
      </c>
      <c r="E192" s="2" t="s">
        <v>44</v>
      </c>
      <c r="F192" s="2">
        <v>3</v>
      </c>
      <c r="G192" s="7" t="s">
        <v>49</v>
      </c>
      <c r="H192" s="2" t="s">
        <v>32</v>
      </c>
      <c r="I192" s="2">
        <v>93.5</v>
      </c>
      <c r="J192" s="2">
        <f t="shared" si="8"/>
        <v>29.761904761904763</v>
      </c>
      <c r="K192" s="2">
        <v>35</v>
      </c>
      <c r="L192" s="2" t="s">
        <v>27</v>
      </c>
      <c r="M192" s="2" t="s">
        <v>28</v>
      </c>
      <c r="N192" s="2">
        <f t="shared" si="9"/>
        <v>6.9568452380952384E-2</v>
      </c>
      <c r="O192" s="2">
        <v>0.55753068100000003</v>
      </c>
      <c r="P192" s="2">
        <f t="shared" si="11"/>
        <v>410.1981515152429</v>
      </c>
      <c r="R192" s="2">
        <f t="shared" si="10"/>
        <v>219.9254586399816</v>
      </c>
      <c r="T192" s="8"/>
    </row>
    <row r="193" spans="1:20" ht="30" x14ac:dyDescent="0.25">
      <c r="A193" s="2">
        <v>187</v>
      </c>
      <c r="B193" s="2" t="s">
        <v>22</v>
      </c>
      <c r="C193" s="6">
        <v>44699</v>
      </c>
      <c r="D193" s="2" t="s">
        <v>43</v>
      </c>
      <c r="E193" s="2" t="s">
        <v>44</v>
      </c>
      <c r="F193" s="2">
        <v>3</v>
      </c>
      <c r="G193" s="7" t="s">
        <v>49</v>
      </c>
      <c r="H193" s="2" t="s">
        <v>26</v>
      </c>
      <c r="I193" s="2">
        <v>11.5</v>
      </c>
      <c r="J193" s="2">
        <f t="shared" si="8"/>
        <v>3.6605551311433664</v>
      </c>
      <c r="K193" s="2">
        <v>2</v>
      </c>
      <c r="L193" s="2" t="s">
        <v>27</v>
      </c>
      <c r="M193" s="2" t="s">
        <v>28</v>
      </c>
      <c r="N193" s="2">
        <f t="shared" si="9"/>
        <v>1.0524096002037179E-3</v>
      </c>
      <c r="O193" s="2">
        <v>0.74353766799999998</v>
      </c>
      <c r="P193" s="2">
        <f t="shared" si="11"/>
        <v>3.0841591126978747</v>
      </c>
      <c r="Q193" s="2">
        <f>SUM(P186:P193)</f>
        <v>1161.2136402932899</v>
      </c>
      <c r="R193" s="2">
        <f t="shared" si="10"/>
        <v>2.7178700292236799</v>
      </c>
      <c r="S193" s="2">
        <f>SUM(R186:R193)</f>
        <v>835.00148106294739</v>
      </c>
      <c r="T193" s="8"/>
    </row>
    <row r="194" spans="1:20" ht="30" x14ac:dyDescent="0.25">
      <c r="A194" s="2">
        <v>188</v>
      </c>
      <c r="B194" s="2" t="s">
        <v>22</v>
      </c>
      <c r="C194" s="6">
        <v>44699</v>
      </c>
      <c r="D194" s="2" t="s">
        <v>43</v>
      </c>
      <c r="E194" s="2" t="s">
        <v>44</v>
      </c>
      <c r="F194" s="2">
        <v>4</v>
      </c>
      <c r="G194" s="7" t="s">
        <v>50</v>
      </c>
      <c r="H194" s="2" t="s">
        <v>32</v>
      </c>
      <c r="I194" s="2">
        <v>255</v>
      </c>
      <c r="J194" s="2">
        <f t="shared" si="8"/>
        <v>81.168831168831176</v>
      </c>
      <c r="K194" s="2">
        <v>25</v>
      </c>
      <c r="L194" s="2" t="s">
        <v>27</v>
      </c>
      <c r="M194" s="2" t="s">
        <v>28</v>
      </c>
      <c r="N194" s="2">
        <f t="shared" si="9"/>
        <v>0.5174512987012988</v>
      </c>
      <c r="O194" s="2">
        <v>0.55753068100000003</v>
      </c>
      <c r="P194" s="2">
        <f t="shared" si="11"/>
        <v>4894.1693662934795</v>
      </c>
      <c r="R194" s="2">
        <f t="shared" si="10"/>
        <v>2039.8250967029005</v>
      </c>
      <c r="T194" s="8"/>
    </row>
    <row r="195" spans="1:20" ht="30" x14ac:dyDescent="0.25">
      <c r="A195" s="2">
        <v>189</v>
      </c>
      <c r="B195" s="2" t="s">
        <v>22</v>
      </c>
      <c r="C195" s="6">
        <v>44699</v>
      </c>
      <c r="D195" s="2" t="s">
        <v>43</v>
      </c>
      <c r="E195" s="2" t="s">
        <v>44</v>
      </c>
      <c r="F195" s="2">
        <v>4</v>
      </c>
      <c r="G195" s="7" t="s">
        <v>50</v>
      </c>
      <c r="H195" s="2" t="s">
        <v>26</v>
      </c>
      <c r="I195" s="2">
        <v>12.9</v>
      </c>
      <c r="J195" s="2">
        <f t="shared" si="8"/>
        <v>4.1061879297173416</v>
      </c>
      <c r="K195" s="2">
        <v>3</v>
      </c>
      <c r="L195" s="2" t="s">
        <v>27</v>
      </c>
      <c r="M195" s="2" t="s">
        <v>28</v>
      </c>
      <c r="N195" s="2">
        <f t="shared" si="9"/>
        <v>1.3242456073338429E-3</v>
      </c>
      <c r="O195" s="2">
        <v>0.74353766799999998</v>
      </c>
      <c r="P195" s="2">
        <f t="shared" si="11"/>
        <v>4.0965625078462109</v>
      </c>
      <c r="R195" s="2">
        <f t="shared" si="10"/>
        <v>3.5074269597853323</v>
      </c>
      <c r="T195" s="8"/>
    </row>
    <row r="196" spans="1:20" ht="30" x14ac:dyDescent="0.25">
      <c r="A196" s="2">
        <v>190</v>
      </c>
      <c r="B196" s="2" t="s">
        <v>22</v>
      </c>
      <c r="C196" s="6">
        <v>44699</v>
      </c>
      <c r="D196" s="2" t="s">
        <v>43</v>
      </c>
      <c r="E196" s="2" t="s">
        <v>44</v>
      </c>
      <c r="F196" s="2">
        <v>4</v>
      </c>
      <c r="G196" s="7" t="s">
        <v>50</v>
      </c>
      <c r="H196" s="2" t="s">
        <v>26</v>
      </c>
      <c r="I196" s="2">
        <v>46</v>
      </c>
      <c r="J196" s="2">
        <f t="shared" si="8"/>
        <v>14.642220524573466</v>
      </c>
      <c r="K196" s="2">
        <v>15</v>
      </c>
      <c r="L196" s="2" t="s">
        <v>27</v>
      </c>
      <c r="M196" s="2" t="s">
        <v>28</v>
      </c>
      <c r="N196" s="2">
        <f t="shared" si="9"/>
        <v>1.6838553603259487E-2</v>
      </c>
      <c r="O196" s="2">
        <v>0.74353766799999998</v>
      </c>
      <c r="P196" s="2">
        <f t="shared" si="11"/>
        <v>94.804076904732483</v>
      </c>
      <c r="R196" s="2">
        <f t="shared" si="10"/>
        <v>58.993187889362801</v>
      </c>
      <c r="T196" s="8"/>
    </row>
    <row r="197" spans="1:20" ht="30" x14ac:dyDescent="0.25">
      <c r="A197" s="2">
        <v>191</v>
      </c>
      <c r="B197" s="2" t="s">
        <v>22</v>
      </c>
      <c r="C197" s="6">
        <v>44699</v>
      </c>
      <c r="D197" s="2" t="s">
        <v>43</v>
      </c>
      <c r="E197" s="2" t="s">
        <v>44</v>
      </c>
      <c r="F197" s="2">
        <v>4</v>
      </c>
      <c r="G197" s="7" t="s">
        <v>50</v>
      </c>
      <c r="H197" s="2" t="s">
        <v>26</v>
      </c>
      <c r="I197" s="2">
        <v>49.5</v>
      </c>
      <c r="J197" s="2">
        <f t="shared" si="8"/>
        <v>15.756302521008404</v>
      </c>
      <c r="K197" s="2">
        <v>17</v>
      </c>
      <c r="L197" s="2" t="s">
        <v>27</v>
      </c>
      <c r="M197" s="2" t="s">
        <v>28</v>
      </c>
      <c r="N197" s="2">
        <f t="shared" si="9"/>
        <v>1.9498424369747903E-2</v>
      </c>
      <c r="O197" s="2">
        <v>0.74353766799999998</v>
      </c>
      <c r="P197" s="2">
        <f t="shared" si="11"/>
        <v>113.63754909219169</v>
      </c>
      <c r="R197" s="2">
        <f t="shared" si="10"/>
        <v>69.422943022880915</v>
      </c>
      <c r="T197" s="8"/>
    </row>
    <row r="198" spans="1:20" ht="30" x14ac:dyDescent="0.25">
      <c r="A198" s="2">
        <v>192</v>
      </c>
      <c r="B198" s="2" t="s">
        <v>22</v>
      </c>
      <c r="C198" s="6">
        <v>44699</v>
      </c>
      <c r="D198" s="2" t="s">
        <v>43</v>
      </c>
      <c r="E198" s="2" t="s">
        <v>44</v>
      </c>
      <c r="F198" s="2">
        <v>4</v>
      </c>
      <c r="G198" s="7" t="s">
        <v>50</v>
      </c>
      <c r="H198" s="2" t="s">
        <v>26</v>
      </c>
      <c r="I198" s="2">
        <v>13</v>
      </c>
      <c r="J198" s="2">
        <f t="shared" si="8"/>
        <v>4.1380188439011967</v>
      </c>
      <c r="K198" s="2">
        <v>3</v>
      </c>
      <c r="L198" s="2" t="s">
        <v>27</v>
      </c>
      <c r="M198" s="2" t="s">
        <v>28</v>
      </c>
      <c r="N198" s="2">
        <f t="shared" si="9"/>
        <v>1.3448561242678889E-3</v>
      </c>
      <c r="O198" s="2">
        <v>0.74353766799999998</v>
      </c>
      <c r="P198" s="2">
        <f t="shared" si="11"/>
        <v>4.1754802650144303</v>
      </c>
      <c r="R198" s="2">
        <f t="shared" si="10"/>
        <v>3.5680729177435375</v>
      </c>
      <c r="T198" s="8"/>
    </row>
    <row r="199" spans="1:20" ht="30" x14ac:dyDescent="0.25">
      <c r="A199" s="2">
        <v>193</v>
      </c>
      <c r="B199" s="2" t="s">
        <v>22</v>
      </c>
      <c r="C199" s="6">
        <v>44699</v>
      </c>
      <c r="D199" s="2" t="s">
        <v>43</v>
      </c>
      <c r="E199" s="2" t="s">
        <v>44</v>
      </c>
      <c r="F199" s="2">
        <v>4</v>
      </c>
      <c r="G199" s="7" t="s">
        <v>50</v>
      </c>
      <c r="H199" s="2" t="s">
        <v>26</v>
      </c>
      <c r="I199" s="2">
        <v>104</v>
      </c>
      <c r="J199" s="2">
        <f t="shared" si="8"/>
        <v>33.104150751209573</v>
      </c>
      <c r="K199" s="2">
        <v>40</v>
      </c>
      <c r="L199" s="2" t="s">
        <v>27</v>
      </c>
      <c r="M199" s="2" t="s">
        <v>28</v>
      </c>
      <c r="N199" s="2">
        <f t="shared" si="9"/>
        <v>8.607079195314489E-2</v>
      </c>
      <c r="O199" s="2">
        <v>0.74353766799999998</v>
      </c>
      <c r="P199" s="2">
        <f t="shared" si="11"/>
        <v>711.6095916659317</v>
      </c>
      <c r="Q199" s="2">
        <f>SUM(P194:P199)</f>
        <v>5822.4926267291967</v>
      </c>
      <c r="R199" s="2">
        <f t="shared" si="10"/>
        <v>360.82240112106143</v>
      </c>
      <c r="S199" s="2">
        <f>SUM(R194:R199)</f>
        <v>2536.1391286137346</v>
      </c>
      <c r="T199" s="8"/>
    </row>
    <row r="200" spans="1:20" ht="30" x14ac:dyDescent="0.25">
      <c r="A200" s="2">
        <v>194</v>
      </c>
      <c r="B200" s="2" t="s">
        <v>22</v>
      </c>
      <c r="C200" s="6">
        <v>44699</v>
      </c>
      <c r="D200" s="2" t="s">
        <v>43</v>
      </c>
      <c r="E200" s="2" t="s">
        <v>44</v>
      </c>
      <c r="F200" s="2">
        <v>5</v>
      </c>
      <c r="G200" s="7" t="s">
        <v>51</v>
      </c>
      <c r="H200" s="2" t="s">
        <v>26</v>
      </c>
      <c r="I200" s="2">
        <v>42</v>
      </c>
      <c r="J200" s="2">
        <f t="shared" ref="J200:J263" si="12">I200/3.1416</f>
        <v>13.368983957219251</v>
      </c>
      <c r="K200" s="2">
        <v>17</v>
      </c>
      <c r="L200" s="2" t="s">
        <v>27</v>
      </c>
      <c r="M200" s="2" t="s">
        <v>28</v>
      </c>
      <c r="N200" s="2">
        <f t="shared" ref="N200:N263" si="13">0.00007854*(J200^2)</f>
        <v>1.4037433155080216E-2</v>
      </c>
      <c r="O200" s="2">
        <v>0.74353766799999998</v>
      </c>
      <c r="P200" s="2">
        <f t="shared" si="11"/>
        <v>75.718396522780466</v>
      </c>
      <c r="R200" s="2">
        <f t="shared" ref="R200:R263" si="14">(0.199*(O200^0.899))*(J200^2.22)</f>
        <v>48.205090625696116</v>
      </c>
      <c r="T200" s="8"/>
    </row>
    <row r="201" spans="1:20" ht="45" x14ac:dyDescent="0.25">
      <c r="A201" s="2">
        <v>195</v>
      </c>
      <c r="B201" s="2" t="s">
        <v>22</v>
      </c>
      <c r="C201" s="6">
        <v>44699</v>
      </c>
      <c r="D201" s="2" t="s">
        <v>43</v>
      </c>
      <c r="E201" s="2" t="s">
        <v>44</v>
      </c>
      <c r="F201" s="2">
        <v>5</v>
      </c>
      <c r="G201" s="7" t="s">
        <v>51</v>
      </c>
      <c r="H201" s="2" t="s">
        <v>26</v>
      </c>
      <c r="I201" s="2">
        <v>11</v>
      </c>
      <c r="J201" s="2">
        <f t="shared" si="12"/>
        <v>3.5014005602240896</v>
      </c>
      <c r="K201" s="2">
        <v>1.75</v>
      </c>
      <c r="L201" s="2" t="s">
        <v>27</v>
      </c>
      <c r="M201" s="2" t="s">
        <v>28</v>
      </c>
      <c r="N201" s="2">
        <f t="shared" si="13"/>
        <v>9.628851540616247E-4</v>
      </c>
      <c r="O201" s="2">
        <v>0.74353766799999998</v>
      </c>
      <c r="P201" s="2">
        <f t="shared" si="11"/>
        <v>2.7633362667281292</v>
      </c>
      <c r="R201" s="2">
        <f t="shared" si="14"/>
        <v>2.4624716545224383</v>
      </c>
      <c r="T201" s="7" t="s">
        <v>52</v>
      </c>
    </row>
    <row r="202" spans="1:20" ht="30" x14ac:dyDescent="0.25">
      <c r="A202" s="2">
        <v>196</v>
      </c>
      <c r="B202" s="2" t="s">
        <v>22</v>
      </c>
      <c r="C202" s="6">
        <v>44699</v>
      </c>
      <c r="D202" s="2" t="s">
        <v>43</v>
      </c>
      <c r="E202" s="2" t="s">
        <v>44</v>
      </c>
      <c r="F202" s="2">
        <v>5</v>
      </c>
      <c r="G202" s="7" t="s">
        <v>51</v>
      </c>
      <c r="H202" s="2" t="s">
        <v>26</v>
      </c>
      <c r="I202" s="2">
        <v>56</v>
      </c>
      <c r="J202" s="2">
        <f t="shared" si="12"/>
        <v>17.825311942959001</v>
      </c>
      <c r="K202" s="2">
        <v>15</v>
      </c>
      <c r="L202" s="2" t="s">
        <v>27</v>
      </c>
      <c r="M202" s="2" t="s">
        <v>28</v>
      </c>
      <c r="N202" s="2">
        <f t="shared" si="13"/>
        <v>2.4955436720142599E-2</v>
      </c>
      <c r="O202" s="2">
        <v>0.74353766799999998</v>
      </c>
      <c r="P202" s="2">
        <f t="shared" si="11"/>
        <v>154.14343279654139</v>
      </c>
      <c r="R202" s="2">
        <f t="shared" si="14"/>
        <v>91.297082405637596</v>
      </c>
      <c r="T202" s="8"/>
    </row>
    <row r="203" spans="1:20" ht="30" x14ac:dyDescent="0.25">
      <c r="A203" s="2">
        <v>197</v>
      </c>
      <c r="B203" s="2" t="s">
        <v>22</v>
      </c>
      <c r="C203" s="6">
        <v>44699</v>
      </c>
      <c r="D203" s="2" t="s">
        <v>43</v>
      </c>
      <c r="E203" s="2" t="s">
        <v>44</v>
      </c>
      <c r="F203" s="2">
        <v>5</v>
      </c>
      <c r="G203" s="7" t="s">
        <v>51</v>
      </c>
      <c r="H203" s="2" t="s">
        <v>26</v>
      </c>
      <c r="I203" s="2">
        <v>24</v>
      </c>
      <c r="J203" s="2">
        <f t="shared" si="12"/>
        <v>7.6394194041252863</v>
      </c>
      <c r="K203" s="2">
        <v>8</v>
      </c>
      <c r="L203" s="2" t="s">
        <v>27</v>
      </c>
      <c r="M203" s="2" t="s">
        <v>28</v>
      </c>
      <c r="N203" s="2">
        <f t="shared" si="13"/>
        <v>4.5836516424751714E-3</v>
      </c>
      <c r="O203" s="2">
        <v>0.74353766799999998</v>
      </c>
      <c r="P203" s="2">
        <f t="shared" si="11"/>
        <v>18.995660108349902</v>
      </c>
      <c r="R203" s="2">
        <f t="shared" si="14"/>
        <v>13.917089994103366</v>
      </c>
      <c r="T203" s="8"/>
    </row>
    <row r="204" spans="1:20" ht="30" x14ac:dyDescent="0.25">
      <c r="A204" s="2">
        <v>198</v>
      </c>
      <c r="B204" s="2" t="s">
        <v>22</v>
      </c>
      <c r="C204" s="6">
        <v>44699</v>
      </c>
      <c r="D204" s="2" t="s">
        <v>43</v>
      </c>
      <c r="E204" s="2" t="s">
        <v>44</v>
      </c>
      <c r="F204" s="2">
        <v>5</v>
      </c>
      <c r="G204" s="7" t="s">
        <v>51</v>
      </c>
      <c r="H204" s="2" t="s">
        <v>26</v>
      </c>
      <c r="I204" s="2">
        <v>64</v>
      </c>
      <c r="J204" s="2">
        <f t="shared" si="12"/>
        <v>20.371785077667433</v>
      </c>
      <c r="K204" s="2">
        <v>17</v>
      </c>
      <c r="L204" s="2" t="s">
        <v>27</v>
      </c>
      <c r="M204" s="2" t="s">
        <v>28</v>
      </c>
      <c r="N204" s="2">
        <f t="shared" si="13"/>
        <v>3.2594856124267893E-2</v>
      </c>
      <c r="O204" s="2">
        <v>0.74353766799999998</v>
      </c>
      <c r="P204" s="2">
        <f t="shared" ref="P204:P267" si="15">0.168*O204*(J204^2.471)</f>
        <v>214.39918372093726</v>
      </c>
      <c r="Q204" s="2">
        <f>SUM(P200:P204)</f>
        <v>466.0200094153372</v>
      </c>
      <c r="R204" s="2">
        <f t="shared" si="14"/>
        <v>122.80018504464383</v>
      </c>
      <c r="S204" s="2">
        <f>SUM(R200:R204)</f>
        <v>278.68191972460335</v>
      </c>
      <c r="T204" s="8"/>
    </row>
    <row r="205" spans="1:20" ht="30" x14ac:dyDescent="0.25">
      <c r="A205" s="2">
        <v>199</v>
      </c>
      <c r="B205" s="2" t="s">
        <v>22</v>
      </c>
      <c r="C205" s="6">
        <v>44699</v>
      </c>
      <c r="D205" s="2" t="s">
        <v>43</v>
      </c>
      <c r="E205" s="2" t="s">
        <v>44</v>
      </c>
      <c r="F205" s="2">
        <v>6</v>
      </c>
      <c r="G205" s="7" t="s">
        <v>53</v>
      </c>
      <c r="H205" s="2" t="s">
        <v>35</v>
      </c>
      <c r="I205" s="2">
        <v>38</v>
      </c>
      <c r="J205" s="2">
        <f t="shared" si="12"/>
        <v>12.095747389865037</v>
      </c>
      <c r="K205" s="2">
        <v>5</v>
      </c>
      <c r="L205" s="2" t="s">
        <v>27</v>
      </c>
      <c r="M205" s="2" t="s">
        <v>28</v>
      </c>
      <c r="N205" s="2">
        <f t="shared" si="13"/>
        <v>1.1490960020371787E-2</v>
      </c>
      <c r="O205" s="2">
        <v>0.54003662799999996</v>
      </c>
      <c r="P205" s="2">
        <f t="shared" si="15"/>
        <v>42.94552546072731</v>
      </c>
      <c r="R205" s="2">
        <f t="shared" si="14"/>
        <v>28.956506254502372</v>
      </c>
      <c r="T205" s="8"/>
    </row>
    <row r="206" spans="1:20" ht="30" x14ac:dyDescent="0.25">
      <c r="A206" s="2">
        <v>200</v>
      </c>
      <c r="B206" s="2" t="s">
        <v>22</v>
      </c>
      <c r="C206" s="6">
        <v>44699</v>
      </c>
      <c r="D206" s="2" t="s">
        <v>43</v>
      </c>
      <c r="E206" s="2" t="s">
        <v>44</v>
      </c>
      <c r="F206" s="2">
        <v>6</v>
      </c>
      <c r="G206" s="7" t="s">
        <v>53</v>
      </c>
      <c r="H206" s="2" t="s">
        <v>35</v>
      </c>
      <c r="I206" s="2">
        <v>72</v>
      </c>
      <c r="J206" s="2">
        <f t="shared" si="12"/>
        <v>22.918258212375861</v>
      </c>
      <c r="K206" s="2">
        <v>6</v>
      </c>
      <c r="L206" s="2" t="s">
        <v>27</v>
      </c>
      <c r="M206" s="2" t="s">
        <v>28</v>
      </c>
      <c r="N206" s="2">
        <f t="shared" si="13"/>
        <v>4.1252864782276556E-2</v>
      </c>
      <c r="O206" s="2">
        <v>0.54003662799999996</v>
      </c>
      <c r="P206" s="2">
        <f t="shared" si="15"/>
        <v>208.32493374162402</v>
      </c>
      <c r="R206" s="2">
        <f t="shared" si="14"/>
        <v>119.64780026997003</v>
      </c>
      <c r="T206" s="8"/>
    </row>
    <row r="207" spans="1:20" ht="30" x14ac:dyDescent="0.25">
      <c r="A207" s="2">
        <v>201</v>
      </c>
      <c r="B207" s="2" t="s">
        <v>22</v>
      </c>
      <c r="C207" s="6">
        <v>44699</v>
      </c>
      <c r="D207" s="2" t="s">
        <v>43</v>
      </c>
      <c r="E207" s="2" t="s">
        <v>44</v>
      </c>
      <c r="F207" s="2">
        <v>6</v>
      </c>
      <c r="G207" s="7" t="s">
        <v>53</v>
      </c>
      <c r="H207" s="2" t="s">
        <v>26</v>
      </c>
      <c r="I207" s="2">
        <v>73</v>
      </c>
      <c r="J207" s="2">
        <f t="shared" si="12"/>
        <v>23.236567354214415</v>
      </c>
      <c r="K207" s="2">
        <v>18</v>
      </c>
      <c r="L207" s="2" t="s">
        <v>27</v>
      </c>
      <c r="M207" s="2" t="s">
        <v>28</v>
      </c>
      <c r="N207" s="2">
        <f t="shared" si="13"/>
        <v>4.2406735421441313E-2</v>
      </c>
      <c r="O207" s="2">
        <v>0.74353766799999998</v>
      </c>
      <c r="P207" s="2">
        <f t="shared" si="15"/>
        <v>296.77218838892378</v>
      </c>
      <c r="R207" s="2">
        <f t="shared" si="14"/>
        <v>164.45846351303777</v>
      </c>
      <c r="T207" s="8"/>
    </row>
    <row r="208" spans="1:20" ht="30" x14ac:dyDescent="0.25">
      <c r="A208" s="2">
        <v>202</v>
      </c>
      <c r="B208" s="2" t="s">
        <v>22</v>
      </c>
      <c r="C208" s="6">
        <v>44699</v>
      </c>
      <c r="D208" s="2" t="s">
        <v>43</v>
      </c>
      <c r="E208" s="2" t="s">
        <v>44</v>
      </c>
      <c r="F208" s="2">
        <v>6</v>
      </c>
      <c r="G208" s="7" t="s">
        <v>53</v>
      </c>
      <c r="H208" s="2" t="s">
        <v>26</v>
      </c>
      <c r="I208" s="2">
        <v>62</v>
      </c>
      <c r="J208" s="2">
        <f t="shared" si="12"/>
        <v>19.735166793990324</v>
      </c>
      <c r="K208" s="2">
        <v>20</v>
      </c>
      <c r="L208" s="2" t="s">
        <v>27</v>
      </c>
      <c r="M208" s="2" t="s">
        <v>28</v>
      </c>
      <c r="N208" s="2">
        <f t="shared" si="13"/>
        <v>3.0589508530685004E-2</v>
      </c>
      <c r="O208" s="2">
        <v>0.74353766799999998</v>
      </c>
      <c r="P208" s="2">
        <f t="shared" si="15"/>
        <v>198.22219300002459</v>
      </c>
      <c r="R208" s="2">
        <f t="shared" si="14"/>
        <v>114.44294619843069</v>
      </c>
      <c r="T208" s="8"/>
    </row>
    <row r="209" spans="1:20" ht="30" x14ac:dyDescent="0.25">
      <c r="A209" s="2">
        <v>203</v>
      </c>
      <c r="B209" s="2" t="s">
        <v>22</v>
      </c>
      <c r="C209" s="6">
        <v>44699</v>
      </c>
      <c r="D209" s="2" t="s">
        <v>43</v>
      </c>
      <c r="E209" s="2" t="s">
        <v>44</v>
      </c>
      <c r="F209" s="2">
        <v>6</v>
      </c>
      <c r="G209" s="7" t="s">
        <v>53</v>
      </c>
      <c r="H209" s="2" t="s">
        <v>26</v>
      </c>
      <c r="I209" s="2">
        <v>27.6</v>
      </c>
      <c r="J209" s="2">
        <f t="shared" si="12"/>
        <v>8.7853323147440801</v>
      </c>
      <c r="K209" s="2">
        <v>15</v>
      </c>
      <c r="L209" s="2" t="s">
        <v>27</v>
      </c>
      <c r="M209" s="2" t="s">
        <v>28</v>
      </c>
      <c r="N209" s="2">
        <f t="shared" si="13"/>
        <v>6.0618792971734161E-3</v>
      </c>
      <c r="O209" s="2">
        <v>0.74353766799999998</v>
      </c>
      <c r="P209" s="2">
        <f t="shared" si="15"/>
        <v>26.831117033883345</v>
      </c>
      <c r="R209" s="2">
        <f t="shared" si="14"/>
        <v>18.980062630215315</v>
      </c>
      <c r="T209" s="8"/>
    </row>
    <row r="210" spans="1:20" ht="30" x14ac:dyDescent="0.25">
      <c r="A210" s="2">
        <v>204</v>
      </c>
      <c r="B210" s="2" t="s">
        <v>22</v>
      </c>
      <c r="C210" s="6">
        <v>44699</v>
      </c>
      <c r="D210" s="2" t="s">
        <v>43</v>
      </c>
      <c r="E210" s="2" t="s">
        <v>44</v>
      </c>
      <c r="F210" s="2">
        <v>6</v>
      </c>
      <c r="G210" s="7" t="s">
        <v>53</v>
      </c>
      <c r="H210" s="2" t="s">
        <v>26</v>
      </c>
      <c r="I210" s="2">
        <v>36.200000000000003</v>
      </c>
      <c r="J210" s="2">
        <f t="shared" si="12"/>
        <v>11.522790934555642</v>
      </c>
      <c r="K210" s="2">
        <v>17</v>
      </c>
      <c r="L210" s="2" t="s">
        <v>27</v>
      </c>
      <c r="M210" s="2" t="s">
        <v>28</v>
      </c>
      <c r="N210" s="2">
        <f t="shared" si="13"/>
        <v>1.0428125795772859E-2</v>
      </c>
      <c r="O210" s="2">
        <v>0.74353766799999998</v>
      </c>
      <c r="P210" s="2">
        <f t="shared" si="15"/>
        <v>52.447077081066965</v>
      </c>
      <c r="Q210" s="2">
        <f>SUM(P205:P210)</f>
        <v>825.54303470624995</v>
      </c>
      <c r="R210" s="2">
        <f t="shared" si="14"/>
        <v>34.658718887851201</v>
      </c>
      <c r="S210" s="2">
        <f>SUM(R205:R210)</f>
        <v>481.14449775400743</v>
      </c>
      <c r="T210" s="8"/>
    </row>
    <row r="211" spans="1:20" x14ac:dyDescent="0.25">
      <c r="A211" s="2">
        <v>205</v>
      </c>
      <c r="B211" s="2" t="s">
        <v>22</v>
      </c>
      <c r="C211" s="6">
        <v>44699</v>
      </c>
      <c r="D211" s="2" t="s">
        <v>43</v>
      </c>
      <c r="E211" s="2" t="s">
        <v>54</v>
      </c>
      <c r="F211" s="2">
        <v>1</v>
      </c>
      <c r="H211" s="2" t="s">
        <v>26</v>
      </c>
      <c r="I211" s="2">
        <v>18</v>
      </c>
      <c r="J211" s="2">
        <f t="shared" si="12"/>
        <v>5.7295645530939652</v>
      </c>
      <c r="K211" s="2">
        <v>7</v>
      </c>
      <c r="L211" s="2" t="s">
        <v>27</v>
      </c>
      <c r="M211" s="2" t="s">
        <v>28</v>
      </c>
      <c r="N211" s="2">
        <f t="shared" si="13"/>
        <v>2.5783040488922848E-3</v>
      </c>
      <c r="O211" s="2">
        <v>0.74353766799999998</v>
      </c>
      <c r="P211" s="2">
        <f t="shared" si="15"/>
        <v>9.3310554864473794</v>
      </c>
      <c r="R211" s="2">
        <f t="shared" si="14"/>
        <v>7.3482587475357795</v>
      </c>
      <c r="T211" s="8"/>
    </row>
    <row r="212" spans="1:20" x14ac:dyDescent="0.25">
      <c r="A212" s="2">
        <v>206</v>
      </c>
      <c r="B212" s="2" t="s">
        <v>22</v>
      </c>
      <c r="C212" s="6">
        <v>44699</v>
      </c>
      <c r="D212" s="2" t="s">
        <v>43</v>
      </c>
      <c r="E212" s="2" t="s">
        <v>54</v>
      </c>
      <c r="F212" s="2">
        <v>1</v>
      </c>
      <c r="H212" s="2" t="s">
        <v>26</v>
      </c>
      <c r="I212" s="2">
        <v>36</v>
      </c>
      <c r="J212" s="2">
        <f t="shared" si="12"/>
        <v>11.45912910618793</v>
      </c>
      <c r="K212" s="2">
        <v>8</v>
      </c>
      <c r="L212" s="2" t="s">
        <v>27</v>
      </c>
      <c r="M212" s="2" t="s">
        <v>28</v>
      </c>
      <c r="N212" s="2">
        <f t="shared" si="13"/>
        <v>1.0313216195569139E-2</v>
      </c>
      <c r="O212" s="2">
        <v>0.74353766799999998</v>
      </c>
      <c r="P212" s="2">
        <f t="shared" si="15"/>
        <v>51.73398004439116</v>
      </c>
      <c r="R212" s="2">
        <f t="shared" si="14"/>
        <v>34.235055061262202</v>
      </c>
      <c r="T212" s="8"/>
    </row>
    <row r="213" spans="1:20" x14ac:dyDescent="0.25">
      <c r="A213" s="2">
        <v>207</v>
      </c>
      <c r="B213" s="2" t="s">
        <v>22</v>
      </c>
      <c r="C213" s="6">
        <v>44699</v>
      </c>
      <c r="D213" s="2" t="s">
        <v>43</v>
      </c>
      <c r="E213" s="2" t="s">
        <v>54</v>
      </c>
      <c r="F213" s="2">
        <v>1</v>
      </c>
      <c r="H213" s="2" t="s">
        <v>26</v>
      </c>
      <c r="I213" s="2">
        <v>23</v>
      </c>
      <c r="J213" s="2">
        <f t="shared" si="12"/>
        <v>7.3211102622867328</v>
      </c>
      <c r="K213" s="2">
        <v>8.5</v>
      </c>
      <c r="L213" s="2" t="s">
        <v>27</v>
      </c>
      <c r="M213" s="2" t="s">
        <v>28</v>
      </c>
      <c r="N213" s="2">
        <f t="shared" si="13"/>
        <v>4.2096384008148717E-3</v>
      </c>
      <c r="O213" s="2">
        <v>0.74353766799999998</v>
      </c>
      <c r="P213" s="2">
        <f t="shared" si="15"/>
        <v>17.099440274659315</v>
      </c>
      <c r="R213" s="2">
        <f t="shared" si="14"/>
        <v>12.662378026771298</v>
      </c>
      <c r="T213" s="8"/>
    </row>
    <row r="214" spans="1:20" x14ac:dyDescent="0.25">
      <c r="A214" s="2">
        <v>208</v>
      </c>
      <c r="B214" s="2" t="s">
        <v>22</v>
      </c>
      <c r="C214" s="6">
        <v>44699</v>
      </c>
      <c r="D214" s="2" t="s">
        <v>43</v>
      </c>
      <c r="E214" s="2" t="s">
        <v>54</v>
      </c>
      <c r="F214" s="2">
        <v>1</v>
      </c>
      <c r="H214" s="2" t="s">
        <v>26</v>
      </c>
      <c r="I214" s="2">
        <v>41</v>
      </c>
      <c r="J214" s="2">
        <f t="shared" si="12"/>
        <v>13.050674815380697</v>
      </c>
      <c r="K214" s="2">
        <v>4.5</v>
      </c>
      <c r="L214" s="2" t="s">
        <v>27</v>
      </c>
      <c r="M214" s="2" t="s">
        <v>28</v>
      </c>
      <c r="N214" s="2">
        <f t="shared" si="13"/>
        <v>1.3376941685765214E-2</v>
      </c>
      <c r="O214" s="2">
        <v>0.74353766799999998</v>
      </c>
      <c r="P214" s="2">
        <f t="shared" si="15"/>
        <v>71.34134975354786</v>
      </c>
      <c r="R214" s="2">
        <f t="shared" si="14"/>
        <v>45.694048772107053</v>
      </c>
      <c r="T214" s="8"/>
    </row>
    <row r="215" spans="1:20" x14ac:dyDescent="0.25">
      <c r="A215" s="2">
        <v>209</v>
      </c>
      <c r="B215" s="2" t="s">
        <v>22</v>
      </c>
      <c r="C215" s="6">
        <v>44699</v>
      </c>
      <c r="D215" s="2" t="s">
        <v>43</v>
      </c>
      <c r="E215" s="2" t="s">
        <v>54</v>
      </c>
      <c r="F215" s="2">
        <v>1</v>
      </c>
      <c r="H215" s="2" t="s">
        <v>26</v>
      </c>
      <c r="I215" s="2">
        <v>26</v>
      </c>
      <c r="J215" s="2">
        <f t="shared" si="12"/>
        <v>8.2760376878023934</v>
      </c>
      <c r="K215" s="2">
        <v>3.5</v>
      </c>
      <c r="L215" s="2" t="s">
        <v>27</v>
      </c>
      <c r="M215" s="2" t="s">
        <v>28</v>
      </c>
      <c r="N215" s="2">
        <f t="shared" si="13"/>
        <v>5.3794244970715556E-3</v>
      </c>
      <c r="O215" s="2">
        <v>0.74353766799999998</v>
      </c>
      <c r="P215" s="2">
        <f t="shared" si="15"/>
        <v>23.150029813856463</v>
      </c>
      <c r="R215" s="2">
        <f t="shared" si="14"/>
        <v>16.623417465057599</v>
      </c>
      <c r="T215" s="8"/>
    </row>
    <row r="216" spans="1:20" x14ac:dyDescent="0.25">
      <c r="A216" s="2">
        <v>210</v>
      </c>
      <c r="B216" s="2" t="s">
        <v>22</v>
      </c>
      <c r="C216" s="6">
        <v>44699</v>
      </c>
      <c r="D216" s="2" t="s">
        <v>43</v>
      </c>
      <c r="E216" s="2" t="s">
        <v>54</v>
      </c>
      <c r="F216" s="2">
        <v>1</v>
      </c>
      <c r="H216" s="2" t="s">
        <v>26</v>
      </c>
      <c r="I216" s="2">
        <v>9.5</v>
      </c>
      <c r="J216" s="2">
        <f t="shared" si="12"/>
        <v>3.0239368474662593</v>
      </c>
      <c r="K216" s="2">
        <v>2.5</v>
      </c>
      <c r="L216" s="2" t="s">
        <v>27</v>
      </c>
      <c r="M216" s="2" t="s">
        <v>28</v>
      </c>
      <c r="N216" s="2">
        <f t="shared" si="13"/>
        <v>7.1818500127323671E-4</v>
      </c>
      <c r="O216" s="2">
        <v>0.74353766799999998</v>
      </c>
      <c r="P216" s="2">
        <f t="shared" si="15"/>
        <v>1.9235675431232298</v>
      </c>
      <c r="R216" s="2">
        <f t="shared" si="14"/>
        <v>1.7783853936521263</v>
      </c>
      <c r="T216" s="8"/>
    </row>
    <row r="217" spans="1:20" x14ac:dyDescent="0.25">
      <c r="A217" s="2">
        <v>211</v>
      </c>
      <c r="B217" s="2" t="s">
        <v>22</v>
      </c>
      <c r="C217" s="6">
        <v>44699</v>
      </c>
      <c r="D217" s="2" t="s">
        <v>43</v>
      </c>
      <c r="E217" s="2" t="s">
        <v>54</v>
      </c>
      <c r="F217" s="2">
        <v>1</v>
      </c>
      <c r="H217" s="2" t="s">
        <v>26</v>
      </c>
      <c r="I217" s="2">
        <v>10</v>
      </c>
      <c r="J217" s="2">
        <f t="shared" si="12"/>
        <v>3.1830914183855361</v>
      </c>
      <c r="K217" s="2">
        <v>2.5</v>
      </c>
      <c r="L217" s="2" t="s">
        <v>27</v>
      </c>
      <c r="M217" s="2" t="s">
        <v>28</v>
      </c>
      <c r="N217" s="2">
        <f t="shared" si="13"/>
        <v>7.9577285459638415E-4</v>
      </c>
      <c r="O217" s="2">
        <v>0.74353766799999998</v>
      </c>
      <c r="P217" s="2">
        <f t="shared" si="15"/>
        <v>2.1834960561237424</v>
      </c>
      <c r="R217" s="2">
        <f t="shared" si="14"/>
        <v>1.9928723379851789</v>
      </c>
      <c r="T217" s="8"/>
    </row>
    <row r="218" spans="1:20" x14ac:dyDescent="0.25">
      <c r="A218" s="2">
        <v>212</v>
      </c>
      <c r="B218" s="2" t="s">
        <v>22</v>
      </c>
      <c r="C218" s="6">
        <v>44699</v>
      </c>
      <c r="D218" s="2" t="s">
        <v>43</v>
      </c>
      <c r="E218" s="2" t="s">
        <v>54</v>
      </c>
      <c r="F218" s="2">
        <v>1</v>
      </c>
      <c r="H218" s="2" t="s">
        <v>26</v>
      </c>
      <c r="I218" s="2">
        <v>29</v>
      </c>
      <c r="J218" s="2">
        <f t="shared" si="12"/>
        <v>9.2309651133180548</v>
      </c>
      <c r="K218" s="2">
        <v>9</v>
      </c>
      <c r="L218" s="2" t="s">
        <v>27</v>
      </c>
      <c r="M218" s="2" t="s">
        <v>28</v>
      </c>
      <c r="N218" s="2">
        <f t="shared" si="13"/>
        <v>6.6924497071555906E-3</v>
      </c>
      <c r="O218" s="2">
        <v>0.74353766799999998</v>
      </c>
      <c r="P218" s="2">
        <f t="shared" si="15"/>
        <v>30.320605134366556</v>
      </c>
      <c r="R218" s="2">
        <f t="shared" si="14"/>
        <v>21.183759358477996</v>
      </c>
      <c r="T218" s="8"/>
    </row>
    <row r="219" spans="1:20" x14ac:dyDescent="0.25">
      <c r="A219" s="2">
        <v>213</v>
      </c>
      <c r="B219" s="2" t="s">
        <v>22</v>
      </c>
      <c r="C219" s="6">
        <v>44699</v>
      </c>
      <c r="D219" s="2" t="s">
        <v>43</v>
      </c>
      <c r="E219" s="2" t="s">
        <v>54</v>
      </c>
      <c r="F219" s="2">
        <v>1</v>
      </c>
      <c r="H219" s="2" t="s">
        <v>26</v>
      </c>
      <c r="I219" s="2">
        <v>20</v>
      </c>
      <c r="J219" s="2">
        <f t="shared" si="12"/>
        <v>6.3661828367710722</v>
      </c>
      <c r="K219" s="2">
        <v>4</v>
      </c>
      <c r="L219" s="2" t="s">
        <v>27</v>
      </c>
      <c r="M219" s="2" t="s">
        <v>28</v>
      </c>
      <c r="N219" s="2">
        <f t="shared" si="13"/>
        <v>3.1830914183855366E-3</v>
      </c>
      <c r="O219" s="2">
        <v>0.74353766799999998</v>
      </c>
      <c r="P219" s="2">
        <f t="shared" si="15"/>
        <v>12.10591251531827</v>
      </c>
      <c r="Q219" s="2">
        <f>SUM(P211:P219)</f>
        <v>219.18943662183398</v>
      </c>
      <c r="R219" s="2">
        <f t="shared" si="14"/>
        <v>9.2846613823810156</v>
      </c>
      <c r="S219" s="2">
        <f>SUM(R211:R219)</f>
        <v>150.80283654523024</v>
      </c>
      <c r="T219" s="8"/>
    </row>
    <row r="220" spans="1:20" x14ac:dyDescent="0.25">
      <c r="A220" s="2">
        <v>214</v>
      </c>
      <c r="B220" s="2" t="s">
        <v>22</v>
      </c>
      <c r="C220" s="6">
        <v>44699</v>
      </c>
      <c r="D220" s="2" t="s">
        <v>43</v>
      </c>
      <c r="E220" s="2" t="s">
        <v>54</v>
      </c>
      <c r="F220" s="2">
        <v>2</v>
      </c>
      <c r="H220" s="2" t="s">
        <v>26</v>
      </c>
      <c r="I220" s="2">
        <v>27</v>
      </c>
      <c r="J220" s="2">
        <f t="shared" si="12"/>
        <v>8.5943468296409478</v>
      </c>
      <c r="K220" s="2">
        <v>4.5</v>
      </c>
      <c r="L220" s="2" t="s">
        <v>27</v>
      </c>
      <c r="M220" s="2" t="s">
        <v>28</v>
      </c>
      <c r="N220" s="2">
        <f t="shared" si="13"/>
        <v>5.8011841100076402E-3</v>
      </c>
      <c r="O220" s="2">
        <v>0.74353766799999998</v>
      </c>
      <c r="P220" s="2">
        <f t="shared" si="15"/>
        <v>25.412785635008344</v>
      </c>
      <c r="R220" s="2">
        <f t="shared" si="14"/>
        <v>18.076195737246636</v>
      </c>
      <c r="T220" s="8"/>
    </row>
    <row r="221" spans="1:20" x14ac:dyDescent="0.25">
      <c r="A221" s="2">
        <v>215</v>
      </c>
      <c r="B221" s="2" t="s">
        <v>22</v>
      </c>
      <c r="C221" s="6">
        <v>44699</v>
      </c>
      <c r="D221" s="2" t="s">
        <v>43</v>
      </c>
      <c r="E221" s="2" t="s">
        <v>54</v>
      </c>
      <c r="F221" s="2">
        <v>2</v>
      </c>
      <c r="H221" s="2" t="s">
        <v>26</v>
      </c>
      <c r="I221" s="2">
        <v>28</v>
      </c>
      <c r="J221" s="2">
        <f t="shared" si="12"/>
        <v>8.9126559714795004</v>
      </c>
      <c r="K221" s="2">
        <v>7.5</v>
      </c>
      <c r="L221" s="2" t="s">
        <v>27</v>
      </c>
      <c r="M221" s="2" t="s">
        <v>28</v>
      </c>
      <c r="N221" s="2">
        <f t="shared" si="13"/>
        <v>6.2388591800356498E-3</v>
      </c>
      <c r="O221" s="2">
        <v>0.74353766799999998</v>
      </c>
      <c r="P221" s="2">
        <f t="shared" si="15"/>
        <v>27.802247634182152</v>
      </c>
      <c r="R221" s="2">
        <f t="shared" si="14"/>
        <v>19.596129850272458</v>
      </c>
      <c r="T221" s="8"/>
    </row>
    <row r="222" spans="1:20" x14ac:dyDescent="0.25">
      <c r="A222" s="2">
        <v>216</v>
      </c>
      <c r="B222" s="2" t="s">
        <v>22</v>
      </c>
      <c r="C222" s="6">
        <v>44699</v>
      </c>
      <c r="D222" s="2" t="s">
        <v>43</v>
      </c>
      <c r="E222" s="2" t="s">
        <v>54</v>
      </c>
      <c r="F222" s="2">
        <v>2</v>
      </c>
      <c r="H222" s="2" t="s">
        <v>26</v>
      </c>
      <c r="I222" s="2">
        <v>30</v>
      </c>
      <c r="J222" s="2">
        <f t="shared" si="12"/>
        <v>9.5492742551566074</v>
      </c>
      <c r="K222" s="2">
        <v>4.5</v>
      </c>
      <c r="L222" s="2" t="s">
        <v>27</v>
      </c>
      <c r="M222" s="2" t="s">
        <v>28</v>
      </c>
      <c r="N222" s="2">
        <f t="shared" si="13"/>
        <v>7.1619556913674557E-3</v>
      </c>
      <c r="O222" s="2">
        <v>0.74353766799999998</v>
      </c>
      <c r="P222" s="2">
        <f t="shared" si="15"/>
        <v>32.970006460124267</v>
      </c>
      <c r="R222" s="2">
        <f t="shared" si="14"/>
        <v>22.839608983319497</v>
      </c>
      <c r="T222" s="8"/>
    </row>
    <row r="223" spans="1:20" x14ac:dyDescent="0.25">
      <c r="A223" s="2">
        <v>217</v>
      </c>
      <c r="B223" s="2" t="s">
        <v>22</v>
      </c>
      <c r="C223" s="6">
        <v>44699</v>
      </c>
      <c r="D223" s="2" t="s">
        <v>43</v>
      </c>
      <c r="E223" s="2" t="s">
        <v>54</v>
      </c>
      <c r="F223" s="2">
        <v>2</v>
      </c>
      <c r="H223" s="2" t="s">
        <v>26</v>
      </c>
      <c r="I223" s="2">
        <v>19</v>
      </c>
      <c r="J223" s="2">
        <f t="shared" si="12"/>
        <v>6.0478736949325187</v>
      </c>
      <c r="K223" s="2">
        <v>6.5</v>
      </c>
      <c r="L223" s="2" t="s">
        <v>27</v>
      </c>
      <c r="M223" s="2" t="s">
        <v>28</v>
      </c>
      <c r="N223" s="2">
        <f t="shared" si="13"/>
        <v>2.8727400050929468E-3</v>
      </c>
      <c r="O223" s="2">
        <v>0.74353766799999998</v>
      </c>
      <c r="P223" s="2">
        <f t="shared" si="15"/>
        <v>10.664796178150652</v>
      </c>
      <c r="R223" s="2">
        <f t="shared" si="14"/>
        <v>8.2853807906862293</v>
      </c>
      <c r="T223" s="8"/>
    </row>
    <row r="224" spans="1:20" x14ac:dyDescent="0.25">
      <c r="A224" s="2">
        <v>218</v>
      </c>
      <c r="B224" s="2" t="s">
        <v>22</v>
      </c>
      <c r="C224" s="6">
        <v>44699</v>
      </c>
      <c r="D224" s="2" t="s">
        <v>43</v>
      </c>
      <c r="E224" s="2" t="s">
        <v>54</v>
      </c>
      <c r="F224" s="2">
        <v>2</v>
      </c>
      <c r="H224" s="2" t="s">
        <v>26</v>
      </c>
      <c r="I224" s="2">
        <v>26</v>
      </c>
      <c r="J224" s="2">
        <f t="shared" si="12"/>
        <v>8.2760376878023934</v>
      </c>
      <c r="K224" s="2">
        <v>8</v>
      </c>
      <c r="L224" s="2" t="s">
        <v>27</v>
      </c>
      <c r="M224" s="2" t="s">
        <v>28</v>
      </c>
      <c r="N224" s="2">
        <f t="shared" si="13"/>
        <v>5.3794244970715556E-3</v>
      </c>
      <c r="O224" s="2">
        <v>0.74353766799999998</v>
      </c>
      <c r="P224" s="2">
        <f t="shared" si="15"/>
        <v>23.150029813856463</v>
      </c>
      <c r="R224" s="2">
        <f t="shared" si="14"/>
        <v>16.623417465057599</v>
      </c>
      <c r="T224" s="8"/>
    </row>
    <row r="225" spans="1:20" x14ac:dyDescent="0.25">
      <c r="A225" s="2">
        <v>219</v>
      </c>
      <c r="B225" s="2" t="s">
        <v>22</v>
      </c>
      <c r="C225" s="6">
        <v>44699</v>
      </c>
      <c r="D225" s="2" t="s">
        <v>43</v>
      </c>
      <c r="E225" s="2" t="s">
        <v>54</v>
      </c>
      <c r="F225" s="2">
        <v>2</v>
      </c>
      <c r="H225" s="2" t="s">
        <v>26</v>
      </c>
      <c r="I225" s="2">
        <v>21</v>
      </c>
      <c r="J225" s="2">
        <f t="shared" si="12"/>
        <v>6.6844919786096257</v>
      </c>
      <c r="K225" s="2">
        <v>7</v>
      </c>
      <c r="L225" s="2" t="s">
        <v>27</v>
      </c>
      <c r="M225" s="2" t="s">
        <v>28</v>
      </c>
      <c r="N225" s="2">
        <f t="shared" si="13"/>
        <v>3.5093582887700541E-3</v>
      </c>
      <c r="O225" s="2">
        <v>0.74353766799999998</v>
      </c>
      <c r="P225" s="2">
        <f t="shared" si="15"/>
        <v>13.657030808235465</v>
      </c>
      <c r="R225" s="2">
        <f t="shared" si="14"/>
        <v>10.346806167893067</v>
      </c>
      <c r="T225" s="8"/>
    </row>
    <row r="226" spans="1:20" x14ac:dyDescent="0.25">
      <c r="A226" s="2">
        <v>220</v>
      </c>
      <c r="B226" s="2" t="s">
        <v>22</v>
      </c>
      <c r="C226" s="6">
        <v>44699</v>
      </c>
      <c r="D226" s="2" t="s">
        <v>43</v>
      </c>
      <c r="E226" s="2" t="s">
        <v>54</v>
      </c>
      <c r="F226" s="2">
        <v>2</v>
      </c>
      <c r="H226" s="2" t="s">
        <v>26</v>
      </c>
      <c r="I226" s="2">
        <v>23</v>
      </c>
      <c r="J226" s="2">
        <f t="shared" si="12"/>
        <v>7.3211102622867328</v>
      </c>
      <c r="K226" s="2">
        <v>5.5</v>
      </c>
      <c r="L226" s="2" t="s">
        <v>27</v>
      </c>
      <c r="M226" s="2" t="s">
        <v>28</v>
      </c>
      <c r="N226" s="2">
        <f t="shared" si="13"/>
        <v>4.2096384008148717E-3</v>
      </c>
      <c r="O226" s="2">
        <v>0.74353766799999998</v>
      </c>
      <c r="P226" s="2">
        <f t="shared" si="15"/>
        <v>17.099440274659315</v>
      </c>
      <c r="R226" s="2">
        <f t="shared" si="14"/>
        <v>12.662378026771298</v>
      </c>
      <c r="T226" s="8"/>
    </row>
    <row r="227" spans="1:20" x14ac:dyDescent="0.25">
      <c r="A227" s="2">
        <v>221</v>
      </c>
      <c r="B227" s="2" t="s">
        <v>22</v>
      </c>
      <c r="C227" s="6">
        <v>44699</v>
      </c>
      <c r="D227" s="2" t="s">
        <v>43</v>
      </c>
      <c r="E227" s="2" t="s">
        <v>54</v>
      </c>
      <c r="F227" s="2">
        <v>2</v>
      </c>
      <c r="H227" s="2" t="s">
        <v>26</v>
      </c>
      <c r="I227" s="2">
        <v>22</v>
      </c>
      <c r="J227" s="2">
        <f t="shared" si="12"/>
        <v>7.0028011204481793</v>
      </c>
      <c r="K227" s="2">
        <v>3.5</v>
      </c>
      <c r="L227" s="2" t="s">
        <v>27</v>
      </c>
      <c r="M227" s="2" t="s">
        <v>28</v>
      </c>
      <c r="N227" s="2">
        <f t="shared" si="13"/>
        <v>3.8515406162464988E-3</v>
      </c>
      <c r="O227" s="2">
        <v>0.74353766799999998</v>
      </c>
      <c r="P227" s="2">
        <f t="shared" si="15"/>
        <v>15.320708732949997</v>
      </c>
      <c r="R227" s="2">
        <f t="shared" si="14"/>
        <v>11.472493766995326</v>
      </c>
      <c r="T227" s="8"/>
    </row>
    <row r="228" spans="1:20" x14ac:dyDescent="0.25">
      <c r="A228" s="2">
        <v>222</v>
      </c>
      <c r="B228" s="2" t="s">
        <v>22</v>
      </c>
      <c r="C228" s="6">
        <v>44699</v>
      </c>
      <c r="D228" s="2" t="s">
        <v>43</v>
      </c>
      <c r="E228" s="2" t="s">
        <v>54</v>
      </c>
      <c r="F228" s="2">
        <v>2</v>
      </c>
      <c r="H228" s="2" t="s">
        <v>26</v>
      </c>
      <c r="I228" s="2">
        <v>32</v>
      </c>
      <c r="J228" s="2">
        <f t="shared" si="12"/>
        <v>10.185892538833716</v>
      </c>
      <c r="K228" s="2">
        <v>5</v>
      </c>
      <c r="L228" s="2" t="s">
        <v>27</v>
      </c>
      <c r="M228" s="2" t="s">
        <v>28</v>
      </c>
      <c r="N228" s="2">
        <f t="shared" si="13"/>
        <v>8.1487140310669733E-3</v>
      </c>
      <c r="O228" s="2">
        <v>0.74353766799999998</v>
      </c>
      <c r="P228" s="2">
        <f t="shared" si="15"/>
        <v>38.670341578832137</v>
      </c>
      <c r="R228" s="2">
        <f t="shared" si="14"/>
        <v>26.357998616872869</v>
      </c>
      <c r="T228" s="8"/>
    </row>
    <row r="229" spans="1:20" x14ac:dyDescent="0.25">
      <c r="A229" s="2">
        <v>223</v>
      </c>
      <c r="B229" s="2" t="s">
        <v>22</v>
      </c>
      <c r="C229" s="6">
        <v>44699</v>
      </c>
      <c r="D229" s="2" t="s">
        <v>43</v>
      </c>
      <c r="E229" s="2" t="s">
        <v>54</v>
      </c>
      <c r="F229" s="2">
        <v>2</v>
      </c>
      <c r="H229" s="2" t="s">
        <v>26</v>
      </c>
      <c r="I229" s="2">
        <v>22</v>
      </c>
      <c r="J229" s="2">
        <f t="shared" si="12"/>
        <v>7.0028011204481793</v>
      </c>
      <c r="K229" s="2">
        <v>5</v>
      </c>
      <c r="L229" s="2" t="s">
        <v>27</v>
      </c>
      <c r="M229" s="2" t="s">
        <v>28</v>
      </c>
      <c r="N229" s="2">
        <f t="shared" si="13"/>
        <v>3.8515406162464988E-3</v>
      </c>
      <c r="O229" s="2">
        <v>0.74353766799999998</v>
      </c>
      <c r="P229" s="2">
        <f t="shared" si="15"/>
        <v>15.320708732949997</v>
      </c>
      <c r="R229" s="2">
        <f t="shared" si="14"/>
        <v>11.472493766995326</v>
      </c>
      <c r="T229" s="8"/>
    </row>
    <row r="230" spans="1:20" x14ac:dyDescent="0.25">
      <c r="A230" s="2">
        <v>224</v>
      </c>
      <c r="B230" s="2" t="s">
        <v>22</v>
      </c>
      <c r="C230" s="6">
        <v>44699</v>
      </c>
      <c r="D230" s="2" t="s">
        <v>43</v>
      </c>
      <c r="E230" s="2" t="s">
        <v>54</v>
      </c>
      <c r="F230" s="2">
        <v>2</v>
      </c>
      <c r="H230" s="2" t="s">
        <v>26</v>
      </c>
      <c r="I230" s="2">
        <v>25</v>
      </c>
      <c r="J230" s="2">
        <f t="shared" si="12"/>
        <v>7.9577285459638398</v>
      </c>
      <c r="K230" s="2">
        <v>4.5</v>
      </c>
      <c r="L230" s="2" t="s">
        <v>27</v>
      </c>
      <c r="M230" s="2" t="s">
        <v>28</v>
      </c>
      <c r="N230" s="2">
        <f t="shared" si="13"/>
        <v>4.9735803412274005E-3</v>
      </c>
      <c r="O230" s="2">
        <v>0.74353766799999998</v>
      </c>
      <c r="P230" s="2">
        <f t="shared" si="15"/>
        <v>21.011747502277967</v>
      </c>
      <c r="R230" s="2">
        <f t="shared" si="14"/>
        <v>15.237239653257779</v>
      </c>
      <c r="T230" s="8"/>
    </row>
    <row r="231" spans="1:20" x14ac:dyDescent="0.25">
      <c r="A231" s="2">
        <v>225</v>
      </c>
      <c r="B231" s="2" t="s">
        <v>22</v>
      </c>
      <c r="C231" s="6">
        <v>44699</v>
      </c>
      <c r="D231" s="2" t="s">
        <v>43</v>
      </c>
      <c r="E231" s="2" t="s">
        <v>54</v>
      </c>
      <c r="F231" s="2">
        <v>2</v>
      </c>
      <c r="H231" s="2" t="s">
        <v>26</v>
      </c>
      <c r="I231" s="2">
        <v>31</v>
      </c>
      <c r="J231" s="2">
        <f t="shared" si="12"/>
        <v>9.8675833969951618</v>
      </c>
      <c r="K231" s="2">
        <v>4.5</v>
      </c>
      <c r="L231" s="2" t="s">
        <v>27</v>
      </c>
      <c r="M231" s="2" t="s">
        <v>28</v>
      </c>
      <c r="N231" s="2">
        <f t="shared" si="13"/>
        <v>7.6473771326712511E-3</v>
      </c>
      <c r="O231" s="2">
        <v>0.74353766799999998</v>
      </c>
      <c r="P231" s="2">
        <f t="shared" si="15"/>
        <v>35.752561081544691</v>
      </c>
      <c r="R231" s="2">
        <f t="shared" si="14"/>
        <v>24.564189512519508</v>
      </c>
      <c r="T231" s="8"/>
    </row>
    <row r="232" spans="1:20" x14ac:dyDescent="0.25">
      <c r="A232" s="2">
        <v>226</v>
      </c>
      <c r="B232" s="2" t="s">
        <v>22</v>
      </c>
      <c r="C232" s="6">
        <v>44699</v>
      </c>
      <c r="D232" s="2" t="s">
        <v>43</v>
      </c>
      <c r="E232" s="2" t="s">
        <v>54</v>
      </c>
      <c r="F232" s="2">
        <v>2</v>
      </c>
      <c r="H232" s="2" t="s">
        <v>26</v>
      </c>
      <c r="I232" s="2">
        <v>29</v>
      </c>
      <c r="J232" s="2">
        <f t="shared" si="12"/>
        <v>9.2309651133180548</v>
      </c>
      <c r="K232" s="2">
        <v>7.5</v>
      </c>
      <c r="L232" s="2" t="s">
        <v>27</v>
      </c>
      <c r="M232" s="2" t="s">
        <v>28</v>
      </c>
      <c r="N232" s="2">
        <f t="shared" si="13"/>
        <v>6.6924497071555906E-3</v>
      </c>
      <c r="O232" s="2">
        <v>0.74353766799999998</v>
      </c>
      <c r="P232" s="2">
        <f t="shared" si="15"/>
        <v>30.320605134366556</v>
      </c>
      <c r="R232" s="2">
        <f t="shared" si="14"/>
        <v>21.183759358477996</v>
      </c>
      <c r="T232" s="8"/>
    </row>
    <row r="233" spans="1:20" x14ac:dyDescent="0.25">
      <c r="A233" s="2">
        <v>227</v>
      </c>
      <c r="B233" s="2" t="s">
        <v>22</v>
      </c>
      <c r="C233" s="6">
        <v>44699</v>
      </c>
      <c r="D233" s="2" t="s">
        <v>43</v>
      </c>
      <c r="E233" s="2" t="s">
        <v>54</v>
      </c>
      <c r="F233" s="2">
        <v>2</v>
      </c>
      <c r="H233" s="2" t="s">
        <v>26</v>
      </c>
      <c r="I233" s="2">
        <v>20</v>
      </c>
      <c r="J233" s="2">
        <f t="shared" si="12"/>
        <v>6.3661828367710722</v>
      </c>
      <c r="K233" s="2">
        <v>4.5</v>
      </c>
      <c r="L233" s="2" t="s">
        <v>27</v>
      </c>
      <c r="M233" s="2" t="s">
        <v>28</v>
      </c>
      <c r="N233" s="2">
        <f t="shared" si="13"/>
        <v>3.1830914183855366E-3</v>
      </c>
      <c r="O233" s="2">
        <v>0.74353766799999998</v>
      </c>
      <c r="P233" s="2">
        <f t="shared" si="15"/>
        <v>12.10591251531827</v>
      </c>
      <c r="R233" s="2">
        <f t="shared" si="14"/>
        <v>9.2846613823810156</v>
      </c>
      <c r="T233" s="8"/>
    </row>
    <row r="234" spans="1:20" x14ac:dyDescent="0.25">
      <c r="A234" s="2">
        <v>228</v>
      </c>
      <c r="B234" s="2" t="s">
        <v>22</v>
      </c>
      <c r="C234" s="6">
        <v>44699</v>
      </c>
      <c r="D234" s="2" t="s">
        <v>43</v>
      </c>
      <c r="E234" s="2" t="s">
        <v>54</v>
      </c>
      <c r="F234" s="2">
        <v>2</v>
      </c>
      <c r="H234" s="2" t="s">
        <v>26</v>
      </c>
      <c r="I234" s="2">
        <v>21</v>
      </c>
      <c r="J234" s="2">
        <f t="shared" si="12"/>
        <v>6.6844919786096257</v>
      </c>
      <c r="K234" s="2">
        <v>6.5</v>
      </c>
      <c r="L234" s="2" t="s">
        <v>27</v>
      </c>
      <c r="M234" s="2" t="s">
        <v>28</v>
      </c>
      <c r="N234" s="2">
        <f t="shared" si="13"/>
        <v>3.5093582887700541E-3</v>
      </c>
      <c r="O234" s="2">
        <v>0.74353766799999998</v>
      </c>
      <c r="P234" s="2">
        <f t="shared" si="15"/>
        <v>13.657030808235465</v>
      </c>
      <c r="Q234" s="2">
        <f>SUM(P220:P234)</f>
        <v>332.9159528906917</v>
      </c>
      <c r="R234" s="2">
        <f t="shared" si="14"/>
        <v>10.346806167893067</v>
      </c>
      <c r="S234" s="2">
        <f>SUM(R220:R234)</f>
        <v>238.34955924663967</v>
      </c>
      <c r="T234" s="8"/>
    </row>
    <row r="235" spans="1:20" x14ac:dyDescent="0.25">
      <c r="A235" s="2">
        <v>229</v>
      </c>
      <c r="B235" s="2" t="s">
        <v>22</v>
      </c>
      <c r="C235" s="6">
        <v>44699</v>
      </c>
      <c r="D235" s="2" t="s">
        <v>43</v>
      </c>
      <c r="E235" s="2" t="s">
        <v>54</v>
      </c>
      <c r="F235" s="2">
        <v>3</v>
      </c>
      <c r="H235" s="2" t="s">
        <v>26</v>
      </c>
      <c r="I235" s="2">
        <v>57</v>
      </c>
      <c r="J235" s="2">
        <f t="shared" si="12"/>
        <v>18.143621084797555</v>
      </c>
      <c r="K235" s="2">
        <v>9</v>
      </c>
      <c r="L235" s="2" t="s">
        <v>27</v>
      </c>
      <c r="M235" s="2" t="s">
        <v>28</v>
      </c>
      <c r="N235" s="2">
        <f t="shared" si="13"/>
        <v>2.5854660045836517E-2</v>
      </c>
      <c r="O235" s="2">
        <v>0.74353766799999998</v>
      </c>
      <c r="P235" s="2">
        <f t="shared" si="15"/>
        <v>161.03459307993759</v>
      </c>
      <c r="R235" s="2">
        <f t="shared" si="14"/>
        <v>94.955835318833806</v>
      </c>
      <c r="T235" s="8"/>
    </row>
    <row r="236" spans="1:20" x14ac:dyDescent="0.25">
      <c r="A236" s="2">
        <v>230</v>
      </c>
      <c r="B236" s="2" t="s">
        <v>22</v>
      </c>
      <c r="C236" s="6">
        <v>44699</v>
      </c>
      <c r="D236" s="2" t="s">
        <v>43</v>
      </c>
      <c r="E236" s="2" t="s">
        <v>54</v>
      </c>
      <c r="F236" s="2">
        <v>3</v>
      </c>
      <c r="H236" s="2" t="s">
        <v>26</v>
      </c>
      <c r="I236" s="2">
        <v>20</v>
      </c>
      <c r="J236" s="2">
        <f t="shared" si="12"/>
        <v>6.3661828367710722</v>
      </c>
      <c r="K236" s="2">
        <v>3.5</v>
      </c>
      <c r="L236" s="2" t="s">
        <v>27</v>
      </c>
      <c r="M236" s="2" t="s">
        <v>28</v>
      </c>
      <c r="N236" s="2">
        <f t="shared" si="13"/>
        <v>3.1830914183855366E-3</v>
      </c>
      <c r="O236" s="2">
        <v>0.74353766799999998</v>
      </c>
      <c r="P236" s="2">
        <f t="shared" si="15"/>
        <v>12.10591251531827</v>
      </c>
      <c r="R236" s="2">
        <f t="shared" si="14"/>
        <v>9.2846613823810156</v>
      </c>
      <c r="T236" s="8"/>
    </row>
    <row r="237" spans="1:20" x14ac:dyDescent="0.25">
      <c r="A237" s="2">
        <v>231</v>
      </c>
      <c r="B237" s="2" t="s">
        <v>22</v>
      </c>
      <c r="C237" s="6">
        <v>44699</v>
      </c>
      <c r="D237" s="2" t="s">
        <v>43</v>
      </c>
      <c r="E237" s="2" t="s">
        <v>54</v>
      </c>
      <c r="F237" s="2">
        <v>3</v>
      </c>
      <c r="H237" s="2" t="s">
        <v>26</v>
      </c>
      <c r="I237" s="2">
        <v>24</v>
      </c>
      <c r="J237" s="2">
        <f t="shared" si="12"/>
        <v>7.6394194041252863</v>
      </c>
      <c r="K237" s="2">
        <v>4</v>
      </c>
      <c r="L237" s="2" t="s">
        <v>27</v>
      </c>
      <c r="M237" s="2" t="s">
        <v>28</v>
      </c>
      <c r="N237" s="2">
        <f t="shared" si="13"/>
        <v>4.5836516424751714E-3</v>
      </c>
      <c r="O237" s="2">
        <v>0.74353766799999998</v>
      </c>
      <c r="P237" s="2">
        <f t="shared" si="15"/>
        <v>18.995660108349902</v>
      </c>
      <c r="R237" s="2">
        <f t="shared" si="14"/>
        <v>13.917089994103366</v>
      </c>
      <c r="T237" s="8"/>
    </row>
    <row r="238" spans="1:20" x14ac:dyDescent="0.25">
      <c r="A238" s="2">
        <v>232</v>
      </c>
      <c r="B238" s="2" t="s">
        <v>22</v>
      </c>
      <c r="C238" s="6">
        <v>44699</v>
      </c>
      <c r="D238" s="2" t="s">
        <v>43</v>
      </c>
      <c r="E238" s="2" t="s">
        <v>54</v>
      </c>
      <c r="F238" s="2">
        <v>3</v>
      </c>
      <c r="H238" s="2" t="s">
        <v>26</v>
      </c>
      <c r="I238" s="2">
        <v>33</v>
      </c>
      <c r="J238" s="2">
        <f t="shared" si="12"/>
        <v>10.504201680672269</v>
      </c>
      <c r="K238" s="2">
        <v>3.5</v>
      </c>
      <c r="L238" s="2" t="s">
        <v>27</v>
      </c>
      <c r="M238" s="2" t="s">
        <v>28</v>
      </c>
      <c r="N238" s="2">
        <f t="shared" si="13"/>
        <v>8.6659663865546223E-3</v>
      </c>
      <c r="O238" s="2">
        <v>0.74353766799999998</v>
      </c>
      <c r="P238" s="2">
        <f t="shared" si="15"/>
        <v>41.725385447803532</v>
      </c>
      <c r="R238" s="2">
        <f t="shared" si="14"/>
        <v>28.221521594635405</v>
      </c>
      <c r="T238" s="8"/>
    </row>
    <row r="239" spans="1:20" x14ac:dyDescent="0.25">
      <c r="A239" s="2">
        <v>233</v>
      </c>
      <c r="B239" s="2" t="s">
        <v>22</v>
      </c>
      <c r="C239" s="6">
        <v>44699</v>
      </c>
      <c r="D239" s="2" t="s">
        <v>43</v>
      </c>
      <c r="E239" s="2" t="s">
        <v>54</v>
      </c>
      <c r="F239" s="2">
        <v>3</v>
      </c>
      <c r="H239" s="2" t="s">
        <v>26</v>
      </c>
      <c r="I239" s="2">
        <v>17</v>
      </c>
      <c r="J239" s="2">
        <f t="shared" si="12"/>
        <v>5.4112554112554117</v>
      </c>
      <c r="K239" s="2">
        <v>3</v>
      </c>
      <c r="L239" s="2" t="s">
        <v>27</v>
      </c>
      <c r="M239" s="2" t="s">
        <v>28</v>
      </c>
      <c r="N239" s="2">
        <f t="shared" si="13"/>
        <v>2.29978354978355E-3</v>
      </c>
      <c r="O239" s="2">
        <v>0.74353766799999998</v>
      </c>
      <c r="P239" s="2">
        <f t="shared" si="15"/>
        <v>8.1019898831872901</v>
      </c>
      <c r="R239" s="2">
        <f t="shared" si="14"/>
        <v>6.4725599918927248</v>
      </c>
      <c r="T239" s="8"/>
    </row>
    <row r="240" spans="1:20" x14ac:dyDescent="0.25">
      <c r="A240" s="2">
        <v>234</v>
      </c>
      <c r="B240" s="2" t="s">
        <v>22</v>
      </c>
      <c r="C240" s="6">
        <v>44699</v>
      </c>
      <c r="D240" s="2" t="s">
        <v>43</v>
      </c>
      <c r="E240" s="2" t="s">
        <v>54</v>
      </c>
      <c r="F240" s="2">
        <v>3</v>
      </c>
      <c r="H240" s="2" t="s">
        <v>26</v>
      </c>
      <c r="I240" s="2">
        <v>22</v>
      </c>
      <c r="J240" s="2">
        <f t="shared" si="12"/>
        <v>7.0028011204481793</v>
      </c>
      <c r="K240" s="2">
        <v>6</v>
      </c>
      <c r="L240" s="2" t="s">
        <v>27</v>
      </c>
      <c r="M240" s="2" t="s">
        <v>28</v>
      </c>
      <c r="N240" s="2">
        <f t="shared" si="13"/>
        <v>3.8515406162464988E-3</v>
      </c>
      <c r="O240" s="2">
        <v>0.74353766799999998</v>
      </c>
      <c r="P240" s="2">
        <f t="shared" si="15"/>
        <v>15.320708732949997</v>
      </c>
      <c r="R240" s="2">
        <f t="shared" si="14"/>
        <v>11.472493766995326</v>
      </c>
      <c r="T240" s="8"/>
    </row>
    <row r="241" spans="1:20" x14ac:dyDescent="0.25">
      <c r="A241" s="2">
        <v>235</v>
      </c>
      <c r="B241" s="2" t="s">
        <v>22</v>
      </c>
      <c r="C241" s="6">
        <v>44699</v>
      </c>
      <c r="D241" s="2" t="s">
        <v>43</v>
      </c>
      <c r="E241" s="2" t="s">
        <v>54</v>
      </c>
      <c r="F241" s="2">
        <v>3</v>
      </c>
      <c r="H241" s="2" t="s">
        <v>26</v>
      </c>
      <c r="I241" s="2">
        <v>20</v>
      </c>
      <c r="J241" s="2">
        <f t="shared" si="12"/>
        <v>6.3661828367710722</v>
      </c>
      <c r="K241" s="2">
        <v>3.5</v>
      </c>
      <c r="L241" s="2" t="s">
        <v>27</v>
      </c>
      <c r="M241" s="2" t="s">
        <v>28</v>
      </c>
      <c r="N241" s="2">
        <f t="shared" si="13"/>
        <v>3.1830914183855366E-3</v>
      </c>
      <c r="O241" s="2">
        <v>0.74353766799999998</v>
      </c>
      <c r="P241" s="2">
        <f t="shared" si="15"/>
        <v>12.10591251531827</v>
      </c>
      <c r="R241" s="2">
        <f t="shared" si="14"/>
        <v>9.2846613823810156</v>
      </c>
      <c r="T241" s="8"/>
    </row>
    <row r="242" spans="1:20" x14ac:dyDescent="0.25">
      <c r="A242" s="2">
        <v>236</v>
      </c>
      <c r="B242" s="2" t="s">
        <v>22</v>
      </c>
      <c r="C242" s="6">
        <v>44699</v>
      </c>
      <c r="D242" s="2" t="s">
        <v>43</v>
      </c>
      <c r="E242" s="2" t="s">
        <v>54</v>
      </c>
      <c r="F242" s="2">
        <v>3</v>
      </c>
      <c r="H242" s="2" t="s">
        <v>26</v>
      </c>
      <c r="I242" s="2">
        <v>27</v>
      </c>
      <c r="J242" s="2">
        <f t="shared" si="12"/>
        <v>8.5943468296409478</v>
      </c>
      <c r="K242" s="2">
        <v>5</v>
      </c>
      <c r="L242" s="2" t="s">
        <v>27</v>
      </c>
      <c r="M242" s="2" t="s">
        <v>28</v>
      </c>
      <c r="N242" s="2">
        <f t="shared" si="13"/>
        <v>5.8011841100076402E-3</v>
      </c>
      <c r="O242" s="2">
        <v>0.74353766799999998</v>
      </c>
      <c r="P242" s="2">
        <f t="shared" si="15"/>
        <v>25.412785635008344</v>
      </c>
      <c r="R242" s="2">
        <f t="shared" si="14"/>
        <v>18.076195737246636</v>
      </c>
      <c r="T242" s="8"/>
    </row>
    <row r="243" spans="1:20" x14ac:dyDescent="0.25">
      <c r="A243" s="2">
        <v>237</v>
      </c>
      <c r="B243" s="2" t="s">
        <v>22</v>
      </c>
      <c r="C243" s="6">
        <v>44699</v>
      </c>
      <c r="D243" s="2" t="s">
        <v>43</v>
      </c>
      <c r="E243" s="2" t="s">
        <v>54</v>
      </c>
      <c r="F243" s="2">
        <v>3</v>
      </c>
      <c r="H243" s="2" t="s">
        <v>26</v>
      </c>
      <c r="I243" s="2">
        <v>27</v>
      </c>
      <c r="J243" s="2">
        <f t="shared" si="12"/>
        <v>8.5943468296409478</v>
      </c>
      <c r="K243" s="2">
        <v>8</v>
      </c>
      <c r="L243" s="2" t="s">
        <v>27</v>
      </c>
      <c r="M243" s="2" t="s">
        <v>28</v>
      </c>
      <c r="N243" s="2">
        <f t="shared" si="13"/>
        <v>5.8011841100076402E-3</v>
      </c>
      <c r="O243" s="2">
        <v>0.74353766799999998</v>
      </c>
      <c r="P243" s="2">
        <f t="shared" si="15"/>
        <v>25.412785635008344</v>
      </c>
      <c r="Q243" s="2">
        <f>SUM(P235:P243)</f>
        <v>320.21573355288149</v>
      </c>
      <c r="R243" s="2">
        <f t="shared" si="14"/>
        <v>18.076195737246636</v>
      </c>
      <c r="S243" s="2">
        <f>SUM(R235:R243)</f>
        <v>209.76121490571592</v>
      </c>
      <c r="T243" s="8"/>
    </row>
    <row r="244" spans="1:20" x14ac:dyDescent="0.25">
      <c r="A244" s="2">
        <v>238</v>
      </c>
      <c r="B244" s="2" t="s">
        <v>22</v>
      </c>
      <c r="C244" s="6">
        <v>44699</v>
      </c>
      <c r="D244" s="2" t="s">
        <v>43</v>
      </c>
      <c r="E244" s="2" t="s">
        <v>54</v>
      </c>
      <c r="F244" s="2">
        <v>4</v>
      </c>
      <c r="H244" s="2" t="s">
        <v>35</v>
      </c>
      <c r="I244" s="2">
        <v>9</v>
      </c>
      <c r="J244" s="2">
        <f t="shared" si="12"/>
        <v>2.8647822765469826</v>
      </c>
      <c r="K244" s="2">
        <v>2</v>
      </c>
      <c r="L244" s="2" t="s">
        <v>27</v>
      </c>
      <c r="M244" s="2" t="s">
        <v>28</v>
      </c>
      <c r="N244" s="2">
        <f t="shared" si="13"/>
        <v>6.4457601222307119E-4</v>
      </c>
      <c r="O244" s="2">
        <v>0.54003662799999996</v>
      </c>
      <c r="P244" s="2">
        <f t="shared" si="15"/>
        <v>1.2223790400466497</v>
      </c>
      <c r="R244" s="2">
        <f t="shared" si="14"/>
        <v>1.1831640011386999</v>
      </c>
      <c r="T244" s="8"/>
    </row>
    <row r="245" spans="1:20" x14ac:dyDescent="0.25">
      <c r="A245" s="2">
        <v>239</v>
      </c>
      <c r="B245" s="2" t="s">
        <v>22</v>
      </c>
      <c r="C245" s="6">
        <v>44699</v>
      </c>
      <c r="D245" s="2" t="s">
        <v>43</v>
      </c>
      <c r="E245" s="2" t="s">
        <v>54</v>
      </c>
      <c r="F245" s="2">
        <v>4</v>
      </c>
      <c r="H245" s="2" t="s">
        <v>35</v>
      </c>
      <c r="I245" s="2">
        <v>8.5</v>
      </c>
      <c r="J245" s="2">
        <f t="shared" si="12"/>
        <v>2.7056277056277058</v>
      </c>
      <c r="K245" s="2">
        <v>2.2000000000000002</v>
      </c>
      <c r="L245" s="2" t="s">
        <v>27</v>
      </c>
      <c r="M245" s="2" t="s">
        <v>28</v>
      </c>
      <c r="N245" s="2">
        <f t="shared" si="13"/>
        <v>5.7494588744588749E-4</v>
      </c>
      <c r="O245" s="2">
        <v>0.54003662799999996</v>
      </c>
      <c r="P245" s="2">
        <f t="shared" si="15"/>
        <v>1.0613700272453095</v>
      </c>
      <c r="R245" s="2">
        <f t="shared" si="14"/>
        <v>1.0421652585636278</v>
      </c>
      <c r="T245" s="8"/>
    </row>
    <row r="246" spans="1:20" x14ac:dyDescent="0.25">
      <c r="A246" s="2">
        <v>240</v>
      </c>
      <c r="B246" s="2" t="s">
        <v>22</v>
      </c>
      <c r="C246" s="6">
        <v>44699</v>
      </c>
      <c r="D246" s="2" t="s">
        <v>43</v>
      </c>
      <c r="E246" s="2" t="s">
        <v>54</v>
      </c>
      <c r="F246" s="2">
        <v>4</v>
      </c>
      <c r="H246" s="2" t="s">
        <v>35</v>
      </c>
      <c r="I246" s="2">
        <v>30</v>
      </c>
      <c r="J246" s="2">
        <f t="shared" si="12"/>
        <v>9.5492742551566074</v>
      </c>
      <c r="K246" s="2">
        <v>7</v>
      </c>
      <c r="L246" s="2" t="s">
        <v>27</v>
      </c>
      <c r="M246" s="2" t="s">
        <v>28</v>
      </c>
      <c r="N246" s="2">
        <f t="shared" si="13"/>
        <v>7.1619556913674557E-3</v>
      </c>
      <c r="O246" s="2">
        <v>0.54003662799999996</v>
      </c>
      <c r="P246" s="2">
        <f t="shared" si="15"/>
        <v>23.946347145742354</v>
      </c>
      <c r="R246" s="2">
        <f t="shared" si="14"/>
        <v>17.133092590464422</v>
      </c>
      <c r="T246" s="8"/>
    </row>
    <row r="247" spans="1:20" x14ac:dyDescent="0.25">
      <c r="A247" s="2">
        <v>241</v>
      </c>
      <c r="B247" s="2" t="s">
        <v>22</v>
      </c>
      <c r="C247" s="6">
        <v>44699</v>
      </c>
      <c r="D247" s="2" t="s">
        <v>43</v>
      </c>
      <c r="E247" s="2" t="s">
        <v>54</v>
      </c>
      <c r="F247" s="2">
        <v>4</v>
      </c>
      <c r="H247" s="2" t="s">
        <v>35</v>
      </c>
      <c r="I247" s="2">
        <v>45</v>
      </c>
      <c r="J247" s="2">
        <f t="shared" si="12"/>
        <v>14.323911382734913</v>
      </c>
      <c r="K247" s="2">
        <v>9</v>
      </c>
      <c r="L247" s="2" t="s">
        <v>27</v>
      </c>
      <c r="M247" s="2" t="s">
        <v>28</v>
      </c>
      <c r="N247" s="2">
        <f t="shared" si="13"/>
        <v>1.611440030557678E-2</v>
      </c>
      <c r="O247" s="2">
        <v>0.54003662799999996</v>
      </c>
      <c r="P247" s="2">
        <f t="shared" si="15"/>
        <v>65.216993687381446</v>
      </c>
      <c r="R247" s="2">
        <f t="shared" si="14"/>
        <v>42.146193525569899</v>
      </c>
      <c r="T247" s="8"/>
    </row>
    <row r="248" spans="1:20" x14ac:dyDescent="0.25">
      <c r="A248" s="2">
        <v>242</v>
      </c>
      <c r="B248" s="2" t="s">
        <v>22</v>
      </c>
      <c r="C248" s="6">
        <v>44699</v>
      </c>
      <c r="D248" s="2" t="s">
        <v>43</v>
      </c>
      <c r="E248" s="2" t="s">
        <v>54</v>
      </c>
      <c r="F248" s="2">
        <v>4</v>
      </c>
      <c r="H248" s="2" t="s">
        <v>30</v>
      </c>
      <c r="I248" s="2">
        <v>12</v>
      </c>
      <c r="J248" s="2">
        <f t="shared" si="12"/>
        <v>3.8197097020626432</v>
      </c>
      <c r="K248" s="2">
        <v>4</v>
      </c>
      <c r="L248" s="2" t="s">
        <v>27</v>
      </c>
      <c r="M248" s="2" t="s">
        <v>28</v>
      </c>
      <c r="N248" s="2">
        <f t="shared" si="13"/>
        <v>1.1459129106187928E-3</v>
      </c>
      <c r="O248" s="2">
        <v>0.62</v>
      </c>
      <c r="P248" s="2">
        <f t="shared" si="15"/>
        <v>2.8569193813276494</v>
      </c>
      <c r="R248" s="2">
        <f t="shared" si="14"/>
        <v>2.5370007730278825</v>
      </c>
      <c r="T248" s="8"/>
    </row>
    <row r="249" spans="1:20" x14ac:dyDescent="0.25">
      <c r="A249" s="2">
        <v>243</v>
      </c>
      <c r="B249" s="2" t="s">
        <v>22</v>
      </c>
      <c r="C249" s="6">
        <v>44699</v>
      </c>
      <c r="D249" s="2" t="s">
        <v>43</v>
      </c>
      <c r="E249" s="2" t="s">
        <v>54</v>
      </c>
      <c r="F249" s="2">
        <v>4</v>
      </c>
      <c r="H249" s="2" t="s">
        <v>30</v>
      </c>
      <c r="I249" s="2">
        <v>10</v>
      </c>
      <c r="J249" s="2">
        <f t="shared" si="12"/>
        <v>3.1830914183855361</v>
      </c>
      <c r="K249" s="2">
        <v>3.5</v>
      </c>
      <c r="L249" s="2" t="s">
        <v>27</v>
      </c>
      <c r="M249" s="2" t="s">
        <v>28</v>
      </c>
      <c r="N249" s="2">
        <f t="shared" si="13"/>
        <v>7.9577285459638415E-4</v>
      </c>
      <c r="O249" s="2">
        <v>0.62</v>
      </c>
      <c r="P249" s="2">
        <f t="shared" si="15"/>
        <v>1.8207114623232785</v>
      </c>
      <c r="R249" s="2">
        <f t="shared" si="14"/>
        <v>1.6925372412180304</v>
      </c>
      <c r="T249" s="8"/>
    </row>
    <row r="250" spans="1:20" x14ac:dyDescent="0.25">
      <c r="A250" s="2">
        <v>244</v>
      </c>
      <c r="B250" s="2" t="s">
        <v>22</v>
      </c>
      <c r="C250" s="6">
        <v>44699</v>
      </c>
      <c r="D250" s="2" t="s">
        <v>43</v>
      </c>
      <c r="E250" s="2" t="s">
        <v>54</v>
      </c>
      <c r="F250" s="2">
        <v>4</v>
      </c>
      <c r="H250" s="2" t="s">
        <v>35</v>
      </c>
      <c r="I250" s="2">
        <v>33</v>
      </c>
      <c r="J250" s="2">
        <f t="shared" si="12"/>
        <v>10.504201680672269</v>
      </c>
      <c r="K250" s="2">
        <v>1</v>
      </c>
      <c r="L250" s="2" t="s">
        <v>31</v>
      </c>
      <c r="M250" s="2">
        <v>3</v>
      </c>
      <c r="N250" s="2">
        <f t="shared" si="13"/>
        <v>8.6659663865546223E-3</v>
      </c>
      <c r="O250" s="2">
        <v>0.54003662799999996</v>
      </c>
      <c r="P250" s="9">
        <f>0.0696*O250*((J250^2)*K250)^0.931</f>
        <v>2.9978538643172645</v>
      </c>
      <c r="R250" s="2">
        <f t="shared" si="14"/>
        <v>21.170324889441456</v>
      </c>
      <c r="T250" s="8"/>
    </row>
    <row r="251" spans="1:20" x14ac:dyDescent="0.25">
      <c r="A251" s="2">
        <v>245</v>
      </c>
      <c r="B251" s="2" t="s">
        <v>22</v>
      </c>
      <c r="C251" s="6">
        <v>44699</v>
      </c>
      <c r="D251" s="2" t="s">
        <v>43</v>
      </c>
      <c r="E251" s="2" t="s">
        <v>54</v>
      </c>
      <c r="F251" s="2">
        <v>4</v>
      </c>
      <c r="H251" s="2" t="s">
        <v>26</v>
      </c>
      <c r="I251" s="2">
        <v>15.5</v>
      </c>
      <c r="J251" s="2">
        <f t="shared" si="12"/>
        <v>4.9337916984975809</v>
      </c>
      <c r="K251" s="2">
        <v>8</v>
      </c>
      <c r="L251" s="2" t="s">
        <v>27</v>
      </c>
      <c r="M251" s="2" t="s">
        <v>28</v>
      </c>
      <c r="N251" s="2">
        <f t="shared" si="13"/>
        <v>1.9118442831678128E-3</v>
      </c>
      <c r="O251" s="2">
        <v>0.74353766799999998</v>
      </c>
      <c r="P251" s="2">
        <f t="shared" si="15"/>
        <v>6.4485495016666849</v>
      </c>
      <c r="R251" s="2">
        <f t="shared" si="14"/>
        <v>5.2724910223890022</v>
      </c>
      <c r="T251" s="8"/>
    </row>
    <row r="252" spans="1:20" x14ac:dyDescent="0.25">
      <c r="A252" s="2">
        <v>246</v>
      </c>
      <c r="B252" s="2" t="s">
        <v>22</v>
      </c>
      <c r="C252" s="6">
        <v>44699</v>
      </c>
      <c r="D252" s="2" t="s">
        <v>43</v>
      </c>
      <c r="E252" s="2" t="s">
        <v>54</v>
      </c>
      <c r="F252" s="2">
        <v>4</v>
      </c>
      <c r="H252" s="2" t="s">
        <v>35</v>
      </c>
      <c r="I252" s="2">
        <v>16</v>
      </c>
      <c r="J252" s="2">
        <f t="shared" si="12"/>
        <v>5.0929462694168581</v>
      </c>
      <c r="K252" s="2">
        <v>4.5</v>
      </c>
      <c r="L252" s="2" t="s">
        <v>27</v>
      </c>
      <c r="M252" s="2" t="s">
        <v>28</v>
      </c>
      <c r="N252" s="2">
        <f t="shared" si="13"/>
        <v>2.0371785077667433E-3</v>
      </c>
      <c r="O252" s="2">
        <v>0.54003662799999996</v>
      </c>
      <c r="P252" s="2">
        <f t="shared" si="15"/>
        <v>5.0658593860109988</v>
      </c>
      <c r="R252" s="2">
        <f t="shared" si="14"/>
        <v>4.2439761822493951</v>
      </c>
      <c r="T252" s="8"/>
    </row>
    <row r="253" spans="1:20" x14ac:dyDescent="0.25">
      <c r="A253" s="2">
        <v>247</v>
      </c>
      <c r="B253" s="2" t="s">
        <v>22</v>
      </c>
      <c r="C253" s="6">
        <v>44699</v>
      </c>
      <c r="D253" s="2" t="s">
        <v>43</v>
      </c>
      <c r="E253" s="2" t="s">
        <v>54</v>
      </c>
      <c r="F253" s="2">
        <v>4</v>
      </c>
      <c r="H253" s="2" t="s">
        <v>35</v>
      </c>
      <c r="I253" s="2">
        <v>13</v>
      </c>
      <c r="J253" s="2">
        <f t="shared" si="12"/>
        <v>4.1380188439011967</v>
      </c>
      <c r="K253" s="2">
        <v>4</v>
      </c>
      <c r="L253" s="2" t="s">
        <v>27</v>
      </c>
      <c r="M253" s="2" t="s">
        <v>28</v>
      </c>
      <c r="N253" s="2">
        <f t="shared" si="13"/>
        <v>1.3448561242678889E-3</v>
      </c>
      <c r="O253" s="2">
        <v>0.54003662799999996</v>
      </c>
      <c r="P253" s="2">
        <f t="shared" si="15"/>
        <v>3.032680628897122</v>
      </c>
      <c r="R253" s="2">
        <f t="shared" si="14"/>
        <v>2.6765836365182665</v>
      </c>
      <c r="T253" s="8"/>
    </row>
    <row r="254" spans="1:20" x14ac:dyDescent="0.25">
      <c r="A254" s="2">
        <v>248</v>
      </c>
      <c r="B254" s="2" t="s">
        <v>22</v>
      </c>
      <c r="C254" s="6">
        <v>44699</v>
      </c>
      <c r="D254" s="2" t="s">
        <v>43</v>
      </c>
      <c r="E254" s="2" t="s">
        <v>54</v>
      </c>
      <c r="F254" s="2">
        <v>4</v>
      </c>
      <c r="H254" s="2" t="s">
        <v>35</v>
      </c>
      <c r="I254" s="2">
        <v>9.5</v>
      </c>
      <c r="J254" s="2">
        <f t="shared" si="12"/>
        <v>3.0239368474662593</v>
      </c>
      <c r="K254" s="2">
        <v>3</v>
      </c>
      <c r="L254" s="2" t="s">
        <v>27</v>
      </c>
      <c r="M254" s="2" t="s">
        <v>28</v>
      </c>
      <c r="N254" s="2">
        <f t="shared" si="13"/>
        <v>7.1818500127323671E-4</v>
      </c>
      <c r="O254" s="2">
        <v>0.54003662799999996</v>
      </c>
      <c r="P254" s="2">
        <f t="shared" si="15"/>
        <v>1.3971006102659396</v>
      </c>
      <c r="R254" s="2">
        <f t="shared" si="14"/>
        <v>1.3340526816034401</v>
      </c>
      <c r="T254" s="8"/>
    </row>
    <row r="255" spans="1:20" x14ac:dyDescent="0.25">
      <c r="A255" s="2">
        <v>249</v>
      </c>
      <c r="B255" s="2" t="s">
        <v>22</v>
      </c>
      <c r="C255" s="6">
        <v>44699</v>
      </c>
      <c r="D255" s="2" t="s">
        <v>43</v>
      </c>
      <c r="E255" s="2" t="s">
        <v>54</v>
      </c>
      <c r="F255" s="2">
        <v>4</v>
      </c>
      <c r="H255" s="2" t="s">
        <v>26</v>
      </c>
      <c r="I255" s="2">
        <v>18</v>
      </c>
      <c r="J255" s="2">
        <f t="shared" si="12"/>
        <v>5.7295645530939652</v>
      </c>
      <c r="K255" s="2">
        <v>3.5</v>
      </c>
      <c r="L255" s="2" t="s">
        <v>27</v>
      </c>
      <c r="M255" s="2" t="s">
        <v>28</v>
      </c>
      <c r="N255" s="2">
        <f t="shared" si="13"/>
        <v>2.5783040488922848E-3</v>
      </c>
      <c r="O255" s="2">
        <v>0.74353766799999998</v>
      </c>
      <c r="P255" s="2">
        <f t="shared" si="15"/>
        <v>9.3310554864473794</v>
      </c>
      <c r="R255" s="2">
        <f t="shared" si="14"/>
        <v>7.3482587475357795</v>
      </c>
      <c r="T255" s="8"/>
    </row>
    <row r="256" spans="1:20" x14ac:dyDescent="0.25">
      <c r="A256" s="2">
        <v>250</v>
      </c>
      <c r="B256" s="2" t="s">
        <v>22</v>
      </c>
      <c r="C256" s="6">
        <v>44699</v>
      </c>
      <c r="D256" s="2" t="s">
        <v>43</v>
      </c>
      <c r="E256" s="2" t="s">
        <v>54</v>
      </c>
      <c r="F256" s="2">
        <v>4</v>
      </c>
      <c r="H256" s="2" t="s">
        <v>26</v>
      </c>
      <c r="I256" s="2">
        <v>27</v>
      </c>
      <c r="J256" s="2">
        <f t="shared" si="12"/>
        <v>8.5943468296409478</v>
      </c>
      <c r="K256" s="2">
        <v>7</v>
      </c>
      <c r="L256" s="2" t="s">
        <v>27</v>
      </c>
      <c r="M256" s="2" t="s">
        <v>28</v>
      </c>
      <c r="N256" s="2">
        <f t="shared" si="13"/>
        <v>5.8011841100076402E-3</v>
      </c>
      <c r="O256" s="2">
        <v>0.74353766799999998</v>
      </c>
      <c r="P256" s="2">
        <f t="shared" si="15"/>
        <v>25.412785635008344</v>
      </c>
      <c r="R256" s="2">
        <f t="shared" si="14"/>
        <v>18.076195737246636</v>
      </c>
      <c r="T256" s="8"/>
    </row>
    <row r="257" spans="1:20" x14ac:dyDescent="0.25">
      <c r="A257" s="2">
        <v>251</v>
      </c>
      <c r="B257" s="2" t="s">
        <v>22</v>
      </c>
      <c r="C257" s="6">
        <v>44699</v>
      </c>
      <c r="D257" s="2" t="s">
        <v>43</v>
      </c>
      <c r="E257" s="2" t="s">
        <v>54</v>
      </c>
      <c r="F257" s="2">
        <v>4</v>
      </c>
      <c r="H257" s="2" t="s">
        <v>35</v>
      </c>
      <c r="I257" s="2">
        <v>18</v>
      </c>
      <c r="J257" s="2">
        <f t="shared" si="12"/>
        <v>5.7295645530939652</v>
      </c>
      <c r="K257" s="2">
        <v>3.5</v>
      </c>
      <c r="L257" s="2" t="s">
        <v>27</v>
      </c>
      <c r="M257" s="2" t="s">
        <v>28</v>
      </c>
      <c r="N257" s="2">
        <f t="shared" si="13"/>
        <v>2.5783040488922848E-3</v>
      </c>
      <c r="O257" s="2">
        <v>0.54003662799999996</v>
      </c>
      <c r="P257" s="2">
        <f t="shared" si="15"/>
        <v>6.7772111050356934</v>
      </c>
      <c r="R257" s="2">
        <f t="shared" si="14"/>
        <v>5.5122834017065827</v>
      </c>
      <c r="T257" s="8"/>
    </row>
    <row r="258" spans="1:20" x14ac:dyDescent="0.25">
      <c r="A258" s="2">
        <v>252</v>
      </c>
      <c r="B258" s="2" t="s">
        <v>22</v>
      </c>
      <c r="C258" s="6">
        <v>44699</v>
      </c>
      <c r="D258" s="2" t="s">
        <v>43</v>
      </c>
      <c r="E258" s="2" t="s">
        <v>54</v>
      </c>
      <c r="F258" s="2">
        <v>4</v>
      </c>
      <c r="H258" s="2" t="s">
        <v>35</v>
      </c>
      <c r="I258" s="2">
        <v>12</v>
      </c>
      <c r="J258" s="2">
        <f t="shared" si="12"/>
        <v>3.8197097020626432</v>
      </c>
      <c r="K258" s="2">
        <v>3</v>
      </c>
      <c r="L258" s="2" t="s">
        <v>27</v>
      </c>
      <c r="M258" s="2" t="s">
        <v>28</v>
      </c>
      <c r="N258" s="2">
        <f t="shared" si="13"/>
        <v>1.1459129106187928E-3</v>
      </c>
      <c r="O258" s="2">
        <v>0.54003662799999996</v>
      </c>
      <c r="P258" s="2">
        <f t="shared" si="15"/>
        <v>2.4884534018710158</v>
      </c>
      <c r="R258" s="2">
        <f t="shared" si="14"/>
        <v>2.2408301677118541</v>
      </c>
      <c r="T258" s="8"/>
    </row>
    <row r="259" spans="1:20" x14ac:dyDescent="0.25">
      <c r="A259" s="2">
        <v>253</v>
      </c>
      <c r="B259" s="2" t="s">
        <v>22</v>
      </c>
      <c r="C259" s="6">
        <v>44699</v>
      </c>
      <c r="D259" s="2" t="s">
        <v>43</v>
      </c>
      <c r="E259" s="2" t="s">
        <v>54</v>
      </c>
      <c r="F259" s="2">
        <v>4</v>
      </c>
      <c r="H259" s="2" t="s">
        <v>35</v>
      </c>
      <c r="I259" s="2">
        <v>10</v>
      </c>
      <c r="J259" s="2">
        <f t="shared" si="12"/>
        <v>3.1830914183855361</v>
      </c>
      <c r="K259" s="2">
        <v>2.2000000000000002</v>
      </c>
      <c r="L259" s="2" t="s">
        <v>27</v>
      </c>
      <c r="M259" s="2" t="s">
        <v>28</v>
      </c>
      <c r="N259" s="2">
        <f t="shared" si="13"/>
        <v>7.9577285459638415E-4</v>
      </c>
      <c r="O259" s="2">
        <v>0.54003662799999996</v>
      </c>
      <c r="P259" s="2">
        <f t="shared" si="15"/>
        <v>1.5858885139903425</v>
      </c>
      <c r="R259" s="2">
        <f t="shared" si="14"/>
        <v>1.4949496864246619</v>
      </c>
      <c r="T259" s="8"/>
    </row>
    <row r="260" spans="1:20" x14ac:dyDescent="0.25">
      <c r="A260" s="2">
        <v>254</v>
      </c>
      <c r="B260" s="2" t="s">
        <v>22</v>
      </c>
      <c r="C260" s="6">
        <v>44699</v>
      </c>
      <c r="D260" s="2" t="s">
        <v>43</v>
      </c>
      <c r="E260" s="2" t="s">
        <v>54</v>
      </c>
      <c r="F260" s="2">
        <v>4</v>
      </c>
      <c r="H260" s="2" t="s">
        <v>35</v>
      </c>
      <c r="I260" s="2">
        <v>18</v>
      </c>
      <c r="J260" s="2">
        <f t="shared" si="12"/>
        <v>5.7295645530939652</v>
      </c>
      <c r="K260" s="2">
        <v>3.3</v>
      </c>
      <c r="L260" s="2" t="s">
        <v>27</v>
      </c>
      <c r="M260" s="2" t="s">
        <v>28</v>
      </c>
      <c r="N260" s="2">
        <f t="shared" si="13"/>
        <v>2.5783040488922848E-3</v>
      </c>
      <c r="O260" s="2">
        <v>0.54003662799999996</v>
      </c>
      <c r="P260" s="2">
        <f t="shared" si="15"/>
        <v>6.7772111050356934</v>
      </c>
      <c r="R260" s="2">
        <f t="shared" si="14"/>
        <v>5.5122834017065827</v>
      </c>
      <c r="T260" s="8"/>
    </row>
    <row r="261" spans="1:20" x14ac:dyDescent="0.25">
      <c r="A261" s="2">
        <v>255</v>
      </c>
      <c r="B261" s="2" t="s">
        <v>22</v>
      </c>
      <c r="C261" s="6">
        <v>44699</v>
      </c>
      <c r="D261" s="2" t="s">
        <v>43</v>
      </c>
      <c r="E261" s="2" t="s">
        <v>54</v>
      </c>
      <c r="F261" s="2">
        <v>4</v>
      </c>
      <c r="H261" s="2" t="s">
        <v>35</v>
      </c>
      <c r="I261" s="2">
        <v>17</v>
      </c>
      <c r="J261" s="2">
        <f t="shared" si="12"/>
        <v>5.4112554112554117</v>
      </c>
      <c r="K261" s="2">
        <v>2</v>
      </c>
      <c r="L261" s="2" t="s">
        <v>31</v>
      </c>
      <c r="M261" s="2">
        <v>3</v>
      </c>
      <c r="N261" s="2">
        <f t="shared" si="13"/>
        <v>2.29978354978355E-3</v>
      </c>
      <c r="O261" s="2">
        <v>0.54003662799999996</v>
      </c>
      <c r="P261" s="9">
        <f>0.0696*O261*((J261^2)*K261)^0.931</f>
        <v>1.6622346077772649</v>
      </c>
      <c r="R261" s="2">
        <f t="shared" si="14"/>
        <v>4.8553795171985588</v>
      </c>
      <c r="T261" s="8"/>
    </row>
    <row r="262" spans="1:20" x14ac:dyDescent="0.25">
      <c r="A262" s="2">
        <v>256</v>
      </c>
      <c r="B262" s="2" t="s">
        <v>22</v>
      </c>
      <c r="C262" s="6">
        <v>44699</v>
      </c>
      <c r="D262" s="2" t="s">
        <v>43</v>
      </c>
      <c r="E262" s="2" t="s">
        <v>54</v>
      </c>
      <c r="F262" s="2">
        <v>4</v>
      </c>
      <c r="H262" s="2" t="s">
        <v>35</v>
      </c>
      <c r="I262" s="2">
        <v>11.5</v>
      </c>
      <c r="J262" s="2">
        <f t="shared" si="12"/>
        <v>3.6605551311433664</v>
      </c>
      <c r="K262" s="2">
        <v>3.5</v>
      </c>
      <c r="L262" s="2" t="s">
        <v>27</v>
      </c>
      <c r="M262" s="2" t="s">
        <v>28</v>
      </c>
      <c r="N262" s="2">
        <f t="shared" si="13"/>
        <v>1.0524096002037179E-3</v>
      </c>
      <c r="O262" s="2">
        <v>0.54003662799999996</v>
      </c>
      <c r="P262" s="2">
        <f t="shared" si="15"/>
        <v>2.2400464147524968</v>
      </c>
      <c r="R262" s="2">
        <f t="shared" si="14"/>
        <v>2.0388054319820381</v>
      </c>
      <c r="T262" s="8"/>
    </row>
    <row r="263" spans="1:20" x14ac:dyDescent="0.25">
      <c r="A263" s="2">
        <v>257</v>
      </c>
      <c r="B263" s="2" t="s">
        <v>22</v>
      </c>
      <c r="C263" s="6">
        <v>44699</v>
      </c>
      <c r="D263" s="2" t="s">
        <v>43</v>
      </c>
      <c r="E263" s="2" t="s">
        <v>54</v>
      </c>
      <c r="F263" s="2">
        <v>4</v>
      </c>
      <c r="H263" s="2" t="s">
        <v>35</v>
      </c>
      <c r="I263" s="2">
        <v>17</v>
      </c>
      <c r="J263" s="2">
        <f t="shared" si="12"/>
        <v>5.4112554112554117</v>
      </c>
      <c r="K263" s="2">
        <v>5</v>
      </c>
      <c r="L263" s="2" t="s">
        <v>27</v>
      </c>
      <c r="M263" s="2" t="s">
        <v>28</v>
      </c>
      <c r="N263" s="2">
        <f t="shared" si="13"/>
        <v>2.29978354978355E-3</v>
      </c>
      <c r="O263" s="2">
        <v>0.54003662799999996</v>
      </c>
      <c r="P263" s="2">
        <f t="shared" si="15"/>
        <v>5.8845321291867325</v>
      </c>
      <c r="Q263" s="2">
        <f>SUM(P244:P263)</f>
        <v>177.22618313432966</v>
      </c>
      <c r="R263" s="2">
        <f t="shared" si="14"/>
        <v>4.8553795171985588</v>
      </c>
      <c r="S263" s="2">
        <f>SUM(R244:R263)</f>
        <v>152.36594741089542</v>
      </c>
      <c r="T263" s="8"/>
    </row>
    <row r="264" spans="1:20" x14ac:dyDescent="0.25">
      <c r="A264" s="2">
        <v>258</v>
      </c>
      <c r="B264" s="2" t="s">
        <v>22</v>
      </c>
      <c r="C264" s="6">
        <v>44699</v>
      </c>
      <c r="D264" s="2" t="s">
        <v>43</v>
      </c>
      <c r="E264" s="2" t="s">
        <v>54</v>
      </c>
      <c r="F264" s="2">
        <v>5</v>
      </c>
      <c r="H264" s="2" t="s">
        <v>30</v>
      </c>
      <c r="I264" s="2">
        <v>23.5</v>
      </c>
      <c r="J264" s="2">
        <f t="shared" ref="J264:J327" si="16">I264/3.1416</f>
        <v>7.48026483320601</v>
      </c>
      <c r="K264" s="2">
        <v>4</v>
      </c>
      <c r="L264" s="2" t="s">
        <v>27</v>
      </c>
      <c r="M264" s="2" t="s">
        <v>28</v>
      </c>
      <c r="N264" s="2">
        <f t="shared" ref="N264:N327" si="17">0.00007854*(J264^2)</f>
        <v>4.3946555895085313E-3</v>
      </c>
      <c r="O264" s="2">
        <v>0.62</v>
      </c>
      <c r="P264" s="2">
        <f t="shared" si="15"/>
        <v>15.036605786151505</v>
      </c>
      <c r="R264" s="2">
        <f t="shared" ref="R264:R327" si="18">(0.199*(O264^0.899))*(J264^2.22)</f>
        <v>11.279994491668793</v>
      </c>
      <c r="T264" s="8"/>
    </row>
    <row r="265" spans="1:20" x14ac:dyDescent="0.25">
      <c r="A265" s="2">
        <v>259</v>
      </c>
      <c r="B265" s="2" t="s">
        <v>22</v>
      </c>
      <c r="C265" s="6">
        <v>44699</v>
      </c>
      <c r="D265" s="2" t="s">
        <v>43</v>
      </c>
      <c r="E265" s="2" t="s">
        <v>54</v>
      </c>
      <c r="F265" s="2">
        <v>5</v>
      </c>
      <c r="H265" s="2" t="s">
        <v>26</v>
      </c>
      <c r="I265" s="2">
        <v>8</v>
      </c>
      <c r="J265" s="2">
        <f t="shared" si="16"/>
        <v>2.5464731347084291</v>
      </c>
      <c r="K265" s="2">
        <v>2.2000000000000002</v>
      </c>
      <c r="L265" s="2" t="s">
        <v>27</v>
      </c>
      <c r="M265" s="2" t="s">
        <v>28</v>
      </c>
      <c r="N265" s="2">
        <f t="shared" si="17"/>
        <v>5.0929462694168583E-4</v>
      </c>
      <c r="O265" s="2">
        <v>0.74353766799999998</v>
      </c>
      <c r="P265" s="2">
        <f t="shared" si="15"/>
        <v>1.2580206491683172</v>
      </c>
      <c r="R265" s="2">
        <f t="shared" si="18"/>
        <v>1.2143370621955345</v>
      </c>
      <c r="T265" s="8"/>
    </row>
    <row r="266" spans="1:20" x14ac:dyDescent="0.25">
      <c r="A266" s="2">
        <v>260</v>
      </c>
      <c r="B266" s="2" t="s">
        <v>22</v>
      </c>
      <c r="C266" s="6">
        <v>44699</v>
      </c>
      <c r="D266" s="2" t="s">
        <v>43</v>
      </c>
      <c r="E266" s="2" t="s">
        <v>54</v>
      </c>
      <c r="F266" s="2">
        <v>5</v>
      </c>
      <c r="H266" s="2" t="s">
        <v>35</v>
      </c>
      <c r="I266" s="2">
        <v>19</v>
      </c>
      <c r="J266" s="2">
        <f t="shared" si="16"/>
        <v>6.0478736949325187</v>
      </c>
      <c r="K266" s="2">
        <v>3.5</v>
      </c>
      <c r="L266" s="2" t="s">
        <v>27</v>
      </c>
      <c r="M266" s="2" t="s">
        <v>28</v>
      </c>
      <c r="N266" s="2">
        <f t="shared" si="17"/>
        <v>2.8727400050929468E-3</v>
      </c>
      <c r="O266" s="2">
        <v>0.54003662799999996</v>
      </c>
      <c r="P266" s="2">
        <f t="shared" si="15"/>
        <v>7.7459163324537386</v>
      </c>
      <c r="R266" s="2">
        <f t="shared" si="18"/>
        <v>6.2152638575273418</v>
      </c>
      <c r="T266" s="8"/>
    </row>
    <row r="267" spans="1:20" x14ac:dyDescent="0.25">
      <c r="A267" s="2">
        <v>261</v>
      </c>
      <c r="B267" s="2" t="s">
        <v>22</v>
      </c>
      <c r="C267" s="6">
        <v>44699</v>
      </c>
      <c r="D267" s="2" t="s">
        <v>43</v>
      </c>
      <c r="E267" s="2" t="s">
        <v>54</v>
      </c>
      <c r="F267" s="2">
        <v>5</v>
      </c>
      <c r="H267" s="2" t="s">
        <v>35</v>
      </c>
      <c r="I267" s="2">
        <v>19.5</v>
      </c>
      <c r="J267" s="2">
        <f t="shared" si="16"/>
        <v>6.207028265851795</v>
      </c>
      <c r="K267" s="2">
        <v>3</v>
      </c>
      <c r="L267" s="2" t="s">
        <v>27</v>
      </c>
      <c r="M267" s="2" t="s">
        <v>28</v>
      </c>
      <c r="N267" s="2">
        <f t="shared" si="17"/>
        <v>3.0259262796027502E-3</v>
      </c>
      <c r="O267" s="2">
        <v>0.54003662799999996</v>
      </c>
      <c r="P267" s="2">
        <f t="shared" si="15"/>
        <v>8.259393895314556</v>
      </c>
      <c r="R267" s="2">
        <f t="shared" si="18"/>
        <v>6.5842060524938022</v>
      </c>
      <c r="T267" s="8"/>
    </row>
    <row r="268" spans="1:20" x14ac:dyDescent="0.25">
      <c r="A268" s="2">
        <v>262</v>
      </c>
      <c r="B268" s="2" t="s">
        <v>22</v>
      </c>
      <c r="C268" s="6">
        <v>44699</v>
      </c>
      <c r="D268" s="2" t="s">
        <v>43</v>
      </c>
      <c r="E268" s="2" t="s">
        <v>54</v>
      </c>
      <c r="F268" s="2">
        <v>5</v>
      </c>
      <c r="H268" s="2" t="s">
        <v>26</v>
      </c>
      <c r="I268" s="2">
        <v>8</v>
      </c>
      <c r="J268" s="2">
        <f t="shared" si="16"/>
        <v>2.5464731347084291</v>
      </c>
      <c r="K268" s="2">
        <v>3</v>
      </c>
      <c r="L268" s="2" t="s">
        <v>27</v>
      </c>
      <c r="M268" s="2" t="s">
        <v>28</v>
      </c>
      <c r="N268" s="2">
        <f t="shared" si="17"/>
        <v>5.0929462694168583E-4</v>
      </c>
      <c r="O268" s="2">
        <v>0.74353766799999998</v>
      </c>
      <c r="P268" s="2">
        <f t="shared" ref="P268:P331" si="19">0.168*O268*(J268^2.471)</f>
        <v>1.2580206491683172</v>
      </c>
      <c r="R268" s="2">
        <f t="shared" si="18"/>
        <v>1.2143370621955345</v>
      </c>
      <c r="T268" s="8"/>
    </row>
    <row r="269" spans="1:20" x14ac:dyDescent="0.25">
      <c r="A269" s="2">
        <v>263</v>
      </c>
      <c r="B269" s="2" t="s">
        <v>22</v>
      </c>
      <c r="C269" s="6">
        <v>44699</v>
      </c>
      <c r="D269" s="2" t="s">
        <v>43</v>
      </c>
      <c r="E269" s="2" t="s">
        <v>54</v>
      </c>
      <c r="F269" s="2">
        <v>5</v>
      </c>
      <c r="H269" s="2" t="s">
        <v>30</v>
      </c>
      <c r="I269" s="2">
        <v>15.5</v>
      </c>
      <c r="J269" s="2">
        <f t="shared" si="16"/>
        <v>4.9337916984975809</v>
      </c>
      <c r="K269" s="2">
        <v>4.5</v>
      </c>
      <c r="L269" s="2" t="s">
        <v>27</v>
      </c>
      <c r="M269" s="2" t="s">
        <v>28</v>
      </c>
      <c r="N269" s="2">
        <f t="shared" si="17"/>
        <v>1.9118442831678128E-3</v>
      </c>
      <c r="O269" s="2">
        <v>0.62</v>
      </c>
      <c r="P269" s="2">
        <f t="shared" si="19"/>
        <v>5.3771326767984871</v>
      </c>
      <c r="R269" s="2">
        <f t="shared" si="18"/>
        <v>4.4779021913683072</v>
      </c>
      <c r="T269" s="8"/>
    </row>
    <row r="270" spans="1:20" x14ac:dyDescent="0.25">
      <c r="A270" s="2">
        <v>264</v>
      </c>
      <c r="B270" s="2" t="s">
        <v>22</v>
      </c>
      <c r="C270" s="6">
        <v>44699</v>
      </c>
      <c r="D270" s="2" t="s">
        <v>43</v>
      </c>
      <c r="E270" s="2" t="s">
        <v>54</v>
      </c>
      <c r="F270" s="2">
        <v>5</v>
      </c>
      <c r="H270" s="2" t="s">
        <v>35</v>
      </c>
      <c r="I270" s="2">
        <v>29</v>
      </c>
      <c r="J270" s="2">
        <f t="shared" si="16"/>
        <v>9.2309651133180548</v>
      </c>
      <c r="K270" s="2">
        <v>3.5</v>
      </c>
      <c r="L270" s="2" t="s">
        <v>27</v>
      </c>
      <c r="M270" s="2" t="s">
        <v>28</v>
      </c>
      <c r="N270" s="2">
        <f t="shared" si="17"/>
        <v>6.6924497071555906E-3</v>
      </c>
      <c r="O270" s="2">
        <v>0.54003662799999996</v>
      </c>
      <c r="P270" s="2">
        <f t="shared" si="19"/>
        <v>22.022068363700978</v>
      </c>
      <c r="R270" s="2">
        <f t="shared" si="18"/>
        <v>15.890959900757927</v>
      </c>
      <c r="T270" s="8"/>
    </row>
    <row r="271" spans="1:20" x14ac:dyDescent="0.25">
      <c r="A271" s="2">
        <v>265</v>
      </c>
      <c r="B271" s="2" t="s">
        <v>22</v>
      </c>
      <c r="C271" s="6">
        <v>44699</v>
      </c>
      <c r="D271" s="2" t="s">
        <v>43</v>
      </c>
      <c r="E271" s="2" t="s">
        <v>54</v>
      </c>
      <c r="F271" s="2">
        <v>5</v>
      </c>
      <c r="H271" s="2" t="s">
        <v>26</v>
      </c>
      <c r="I271" s="2">
        <v>31</v>
      </c>
      <c r="J271" s="2">
        <f t="shared" si="16"/>
        <v>9.8675833969951618</v>
      </c>
      <c r="K271" s="2">
        <v>7</v>
      </c>
      <c r="L271" s="2" t="s">
        <v>27</v>
      </c>
      <c r="M271" s="2" t="s">
        <v>28</v>
      </c>
      <c r="N271" s="2">
        <f t="shared" si="17"/>
        <v>7.6473771326712511E-3</v>
      </c>
      <c r="O271" s="2">
        <v>0.74353766799999998</v>
      </c>
      <c r="P271" s="2">
        <f t="shared" si="19"/>
        <v>35.752561081544691</v>
      </c>
      <c r="R271" s="2">
        <f t="shared" si="18"/>
        <v>24.564189512519508</v>
      </c>
      <c r="T271" s="8"/>
    </row>
    <row r="272" spans="1:20" x14ac:dyDescent="0.25">
      <c r="A272" s="2">
        <v>266</v>
      </c>
      <c r="B272" s="2" t="s">
        <v>22</v>
      </c>
      <c r="C272" s="6">
        <v>44699</v>
      </c>
      <c r="D272" s="2" t="s">
        <v>43</v>
      </c>
      <c r="E272" s="2" t="s">
        <v>54</v>
      </c>
      <c r="F272" s="2">
        <v>5</v>
      </c>
      <c r="H272" s="2" t="s">
        <v>35</v>
      </c>
      <c r="I272" s="2">
        <v>24</v>
      </c>
      <c r="J272" s="2">
        <f t="shared" si="16"/>
        <v>7.6394194041252863</v>
      </c>
      <c r="K272" s="2">
        <v>7.5</v>
      </c>
      <c r="L272" s="2" t="s">
        <v>27</v>
      </c>
      <c r="M272" s="2" t="s">
        <v>28</v>
      </c>
      <c r="N272" s="2">
        <f t="shared" si="17"/>
        <v>4.5836516424751714E-3</v>
      </c>
      <c r="O272" s="2">
        <v>0.54003662799999996</v>
      </c>
      <c r="P272" s="2">
        <f t="shared" si="19"/>
        <v>13.796681288710978</v>
      </c>
      <c r="R272" s="2">
        <f t="shared" si="18"/>
        <v>10.439880631622955</v>
      </c>
      <c r="T272" s="8"/>
    </row>
    <row r="273" spans="1:20" x14ac:dyDescent="0.25">
      <c r="A273" s="2">
        <v>267</v>
      </c>
      <c r="B273" s="2" t="s">
        <v>22</v>
      </c>
      <c r="C273" s="6">
        <v>44699</v>
      </c>
      <c r="D273" s="2" t="s">
        <v>43</v>
      </c>
      <c r="E273" s="2" t="s">
        <v>54</v>
      </c>
      <c r="F273" s="2">
        <v>5</v>
      </c>
      <c r="H273" s="2" t="s">
        <v>35</v>
      </c>
      <c r="I273" s="2">
        <v>26.5</v>
      </c>
      <c r="J273" s="2">
        <f t="shared" si="16"/>
        <v>8.4351922587216706</v>
      </c>
      <c r="K273" s="2">
        <v>3</v>
      </c>
      <c r="L273" s="2" t="s">
        <v>27</v>
      </c>
      <c r="M273" s="2" t="s">
        <v>28</v>
      </c>
      <c r="N273" s="2">
        <f t="shared" si="17"/>
        <v>5.5883148714031073E-3</v>
      </c>
      <c r="O273" s="2">
        <v>0.54003662799999996</v>
      </c>
      <c r="P273" s="2">
        <f t="shared" si="19"/>
        <v>17.624354031828609</v>
      </c>
      <c r="R273" s="2">
        <f t="shared" si="18"/>
        <v>13.008655615835455</v>
      </c>
      <c r="T273" s="8"/>
    </row>
    <row r="274" spans="1:20" x14ac:dyDescent="0.25">
      <c r="A274" s="2">
        <v>268</v>
      </c>
      <c r="B274" s="2" t="s">
        <v>22</v>
      </c>
      <c r="C274" s="6">
        <v>44699</v>
      </c>
      <c r="D274" s="2" t="s">
        <v>43</v>
      </c>
      <c r="E274" s="2" t="s">
        <v>54</v>
      </c>
      <c r="F274" s="2">
        <v>5</v>
      </c>
      <c r="H274" s="2" t="s">
        <v>26</v>
      </c>
      <c r="I274" s="2">
        <v>32</v>
      </c>
      <c r="J274" s="2">
        <f t="shared" si="16"/>
        <v>10.185892538833716</v>
      </c>
      <c r="K274" s="2">
        <v>8</v>
      </c>
      <c r="L274" s="2" t="s">
        <v>27</v>
      </c>
      <c r="M274" s="2" t="s">
        <v>28</v>
      </c>
      <c r="N274" s="2">
        <f t="shared" si="17"/>
        <v>8.1487140310669733E-3</v>
      </c>
      <c r="O274" s="2">
        <v>0.74353766799999998</v>
      </c>
      <c r="P274" s="2">
        <f t="shared" si="19"/>
        <v>38.670341578832137</v>
      </c>
      <c r="R274" s="2">
        <f t="shared" si="18"/>
        <v>26.357998616872869</v>
      </c>
      <c r="T274" s="8"/>
    </row>
    <row r="275" spans="1:20" x14ac:dyDescent="0.25">
      <c r="A275" s="2">
        <v>269</v>
      </c>
      <c r="B275" s="2" t="s">
        <v>22</v>
      </c>
      <c r="C275" s="6">
        <v>44699</v>
      </c>
      <c r="D275" s="2" t="s">
        <v>43</v>
      </c>
      <c r="E275" s="2" t="s">
        <v>54</v>
      </c>
      <c r="F275" s="2">
        <v>5</v>
      </c>
      <c r="H275" s="2" t="s">
        <v>26</v>
      </c>
      <c r="I275" s="2">
        <v>16.5</v>
      </c>
      <c r="J275" s="2">
        <f t="shared" si="16"/>
        <v>5.2521008403361344</v>
      </c>
      <c r="K275" s="2">
        <v>5</v>
      </c>
      <c r="L275" s="2" t="s">
        <v>27</v>
      </c>
      <c r="M275" s="2" t="s">
        <v>28</v>
      </c>
      <c r="N275" s="2">
        <f t="shared" si="17"/>
        <v>2.1664915966386556E-3</v>
      </c>
      <c r="O275" s="2">
        <v>0.74353766799999998</v>
      </c>
      <c r="P275" s="2">
        <f t="shared" si="19"/>
        <v>7.5258444541243081</v>
      </c>
      <c r="R275" s="2">
        <f t="shared" si="18"/>
        <v>6.0575057512089101</v>
      </c>
      <c r="T275" s="8"/>
    </row>
    <row r="276" spans="1:20" x14ac:dyDescent="0.25">
      <c r="A276" s="2">
        <v>270</v>
      </c>
      <c r="B276" s="2" t="s">
        <v>22</v>
      </c>
      <c r="C276" s="6">
        <v>44699</v>
      </c>
      <c r="D276" s="2" t="s">
        <v>43</v>
      </c>
      <c r="E276" s="2" t="s">
        <v>54</v>
      </c>
      <c r="F276" s="2">
        <v>5</v>
      </c>
      <c r="H276" s="2" t="s">
        <v>26</v>
      </c>
      <c r="I276" s="2">
        <v>17.5</v>
      </c>
      <c r="J276" s="2">
        <f t="shared" si="16"/>
        <v>5.570409982174688</v>
      </c>
      <c r="K276" s="2">
        <v>4</v>
      </c>
      <c r="L276" s="2" t="s">
        <v>27</v>
      </c>
      <c r="M276" s="2" t="s">
        <v>28</v>
      </c>
      <c r="N276" s="2">
        <f t="shared" si="17"/>
        <v>2.4370543672014261E-3</v>
      </c>
      <c r="O276" s="2">
        <v>0.74353766799999998</v>
      </c>
      <c r="P276" s="2">
        <f t="shared" si="19"/>
        <v>8.703610153080735</v>
      </c>
      <c r="R276" s="2">
        <f t="shared" si="18"/>
        <v>6.902778648318117</v>
      </c>
      <c r="T276" s="8"/>
    </row>
    <row r="277" spans="1:20" x14ac:dyDescent="0.25">
      <c r="A277" s="2">
        <v>271</v>
      </c>
      <c r="B277" s="2" t="s">
        <v>22</v>
      </c>
      <c r="C277" s="6">
        <v>44699</v>
      </c>
      <c r="D277" s="2" t="s">
        <v>43</v>
      </c>
      <c r="E277" s="2" t="s">
        <v>54</v>
      </c>
      <c r="F277" s="2">
        <v>5</v>
      </c>
      <c r="H277" s="2" t="s">
        <v>26</v>
      </c>
      <c r="I277" s="2">
        <v>18.5</v>
      </c>
      <c r="J277" s="2">
        <f t="shared" si="16"/>
        <v>5.8887191240132415</v>
      </c>
      <c r="K277" s="2">
        <v>5.5</v>
      </c>
      <c r="L277" s="2" t="s">
        <v>27</v>
      </c>
      <c r="M277" s="2" t="s">
        <v>28</v>
      </c>
      <c r="N277" s="2">
        <f t="shared" si="17"/>
        <v>2.7235325948561243E-3</v>
      </c>
      <c r="O277" s="2">
        <v>0.74353766799999998</v>
      </c>
      <c r="P277" s="2">
        <f t="shared" si="19"/>
        <v>9.9846708503832815</v>
      </c>
      <c r="R277" s="2">
        <f t="shared" si="18"/>
        <v>7.8090951772827024</v>
      </c>
      <c r="T277" s="8"/>
    </row>
    <row r="278" spans="1:20" x14ac:dyDescent="0.25">
      <c r="A278" s="2">
        <v>272</v>
      </c>
      <c r="B278" s="2" t="s">
        <v>22</v>
      </c>
      <c r="C278" s="6">
        <v>44699</v>
      </c>
      <c r="D278" s="2" t="s">
        <v>43</v>
      </c>
      <c r="E278" s="2" t="s">
        <v>54</v>
      </c>
      <c r="F278" s="2">
        <v>5</v>
      </c>
      <c r="H278" s="2" t="s">
        <v>35</v>
      </c>
      <c r="I278" s="2">
        <v>22</v>
      </c>
      <c r="J278" s="2">
        <f t="shared" si="16"/>
        <v>7.0028011204481793</v>
      </c>
      <c r="K278" s="2">
        <v>2.4</v>
      </c>
      <c r="L278" s="2" t="s">
        <v>27</v>
      </c>
      <c r="M278" s="2" t="s">
        <v>28</v>
      </c>
      <c r="N278" s="2">
        <f t="shared" si="17"/>
        <v>3.8515406162464988E-3</v>
      </c>
      <c r="O278" s="2">
        <v>0.54003662799999996</v>
      </c>
      <c r="P278" s="2">
        <f t="shared" si="19"/>
        <v>11.127538306119103</v>
      </c>
      <c r="R278" s="2">
        <f t="shared" si="18"/>
        <v>8.6060710626443058</v>
      </c>
      <c r="T278" s="8"/>
    </row>
    <row r="279" spans="1:20" x14ac:dyDescent="0.25">
      <c r="A279" s="2">
        <v>273</v>
      </c>
      <c r="B279" s="2" t="s">
        <v>22</v>
      </c>
      <c r="C279" s="6">
        <v>44699</v>
      </c>
      <c r="D279" s="2" t="s">
        <v>43</v>
      </c>
      <c r="E279" s="2" t="s">
        <v>54</v>
      </c>
      <c r="F279" s="2">
        <v>5</v>
      </c>
      <c r="H279" s="2" t="s">
        <v>35</v>
      </c>
      <c r="I279" s="2">
        <v>9</v>
      </c>
      <c r="J279" s="2">
        <f t="shared" si="16"/>
        <v>2.8647822765469826</v>
      </c>
      <c r="K279" s="2">
        <v>2</v>
      </c>
      <c r="L279" s="2" t="s">
        <v>27</v>
      </c>
      <c r="M279" s="2" t="s">
        <v>28</v>
      </c>
      <c r="N279" s="2">
        <f t="shared" si="17"/>
        <v>6.4457601222307119E-4</v>
      </c>
      <c r="O279" s="2">
        <v>0.54003662799999996</v>
      </c>
      <c r="P279" s="2">
        <f t="shared" si="19"/>
        <v>1.2223790400466497</v>
      </c>
      <c r="R279" s="2">
        <f t="shared" si="18"/>
        <v>1.1831640011386999</v>
      </c>
      <c r="T279" s="8"/>
    </row>
    <row r="280" spans="1:20" x14ac:dyDescent="0.25">
      <c r="A280" s="2">
        <v>274</v>
      </c>
      <c r="B280" s="2" t="s">
        <v>22</v>
      </c>
      <c r="C280" s="6">
        <v>44699</v>
      </c>
      <c r="D280" s="2" t="s">
        <v>43</v>
      </c>
      <c r="E280" s="2" t="s">
        <v>54</v>
      </c>
      <c r="F280" s="2">
        <v>5</v>
      </c>
      <c r="H280" s="2" t="s">
        <v>35</v>
      </c>
      <c r="I280" s="2">
        <v>8</v>
      </c>
      <c r="J280" s="2">
        <f t="shared" si="16"/>
        <v>2.5464731347084291</v>
      </c>
      <c r="K280" s="2">
        <v>2</v>
      </c>
      <c r="L280" s="2" t="s">
        <v>27</v>
      </c>
      <c r="M280" s="2" t="s">
        <v>28</v>
      </c>
      <c r="N280" s="2">
        <f t="shared" si="17"/>
        <v>5.0929462694168583E-4</v>
      </c>
      <c r="O280" s="2">
        <v>0.54003662799999996</v>
      </c>
      <c r="P280" s="2">
        <f t="shared" si="19"/>
        <v>0.9137092289603127</v>
      </c>
      <c r="R280" s="2">
        <f t="shared" si="18"/>
        <v>0.91093281578609608</v>
      </c>
      <c r="T280" s="8"/>
    </row>
    <row r="281" spans="1:20" x14ac:dyDescent="0.25">
      <c r="A281" s="2">
        <v>275</v>
      </c>
      <c r="B281" s="2" t="s">
        <v>22</v>
      </c>
      <c r="C281" s="6">
        <v>44699</v>
      </c>
      <c r="D281" s="2" t="s">
        <v>43</v>
      </c>
      <c r="E281" s="2" t="s">
        <v>54</v>
      </c>
      <c r="F281" s="2">
        <v>5</v>
      </c>
      <c r="H281" s="2" t="s">
        <v>30</v>
      </c>
      <c r="I281" s="2">
        <v>9</v>
      </c>
      <c r="J281" s="2">
        <f t="shared" si="16"/>
        <v>2.8647822765469826</v>
      </c>
      <c r="K281" s="2">
        <v>4</v>
      </c>
      <c r="L281" s="2" t="s">
        <v>27</v>
      </c>
      <c r="M281" s="2" t="s">
        <v>28</v>
      </c>
      <c r="N281" s="2">
        <f t="shared" si="17"/>
        <v>6.4457601222307119E-4</v>
      </c>
      <c r="O281" s="2">
        <v>0.62</v>
      </c>
      <c r="P281" s="2">
        <f t="shared" si="19"/>
        <v>1.4033770406197759</v>
      </c>
      <c r="R281" s="2">
        <f t="shared" si="18"/>
        <v>1.3395428304915733</v>
      </c>
      <c r="T281" s="8"/>
    </row>
    <row r="282" spans="1:20" x14ac:dyDescent="0.25">
      <c r="A282" s="2">
        <v>276</v>
      </c>
      <c r="B282" s="2" t="s">
        <v>22</v>
      </c>
      <c r="C282" s="6">
        <v>44699</v>
      </c>
      <c r="D282" s="2" t="s">
        <v>43</v>
      </c>
      <c r="E282" s="2" t="s">
        <v>54</v>
      </c>
      <c r="F282" s="2">
        <v>5</v>
      </c>
      <c r="H282" s="2" t="s">
        <v>35</v>
      </c>
      <c r="I282" s="2">
        <v>14</v>
      </c>
      <c r="J282" s="2">
        <f t="shared" si="16"/>
        <v>4.4563279857397502</v>
      </c>
      <c r="K282" s="2">
        <v>2.5</v>
      </c>
      <c r="L282" s="2" t="s">
        <v>27</v>
      </c>
      <c r="M282" s="2" t="s">
        <v>28</v>
      </c>
      <c r="N282" s="2">
        <f t="shared" si="17"/>
        <v>1.5597147950089125E-3</v>
      </c>
      <c r="O282" s="2">
        <v>0.54003662799999996</v>
      </c>
      <c r="P282" s="2">
        <f t="shared" si="19"/>
        <v>3.642126533656473</v>
      </c>
      <c r="R282" s="2">
        <f t="shared" si="18"/>
        <v>3.1552284965818651</v>
      </c>
      <c r="T282" s="8"/>
    </row>
    <row r="283" spans="1:20" x14ac:dyDescent="0.25">
      <c r="A283" s="2">
        <v>277</v>
      </c>
      <c r="B283" s="2" t="s">
        <v>22</v>
      </c>
      <c r="C283" s="6">
        <v>44699</v>
      </c>
      <c r="D283" s="2" t="s">
        <v>43</v>
      </c>
      <c r="E283" s="2" t="s">
        <v>54</v>
      </c>
      <c r="F283" s="2">
        <v>5</v>
      </c>
      <c r="H283" s="2" t="s">
        <v>35</v>
      </c>
      <c r="I283" s="2">
        <v>11</v>
      </c>
      <c r="J283" s="2">
        <f t="shared" si="16"/>
        <v>3.5014005602240896</v>
      </c>
      <c r="K283" s="2">
        <v>2.2000000000000002</v>
      </c>
      <c r="L283" s="2" t="s">
        <v>27</v>
      </c>
      <c r="M283" s="2" t="s">
        <v>28</v>
      </c>
      <c r="N283" s="2">
        <f t="shared" si="17"/>
        <v>9.628851540616247E-4</v>
      </c>
      <c r="O283" s="2">
        <v>0.54003662799999996</v>
      </c>
      <c r="P283" s="2">
        <f t="shared" si="19"/>
        <v>2.0070305295063644</v>
      </c>
      <c r="R283" s="2">
        <f t="shared" si="18"/>
        <v>1.8472187894783831</v>
      </c>
      <c r="T283" s="8"/>
    </row>
    <row r="284" spans="1:20" x14ac:dyDescent="0.25">
      <c r="A284" s="2">
        <v>278</v>
      </c>
      <c r="B284" s="2" t="s">
        <v>22</v>
      </c>
      <c r="C284" s="6">
        <v>44699</v>
      </c>
      <c r="D284" s="2" t="s">
        <v>43</v>
      </c>
      <c r="E284" s="2" t="s">
        <v>54</v>
      </c>
      <c r="F284" s="2">
        <v>5</v>
      </c>
      <c r="H284" s="2" t="s">
        <v>35</v>
      </c>
      <c r="I284" s="2">
        <v>14</v>
      </c>
      <c r="J284" s="2">
        <f t="shared" si="16"/>
        <v>4.4563279857397502</v>
      </c>
      <c r="K284" s="2">
        <v>2</v>
      </c>
      <c r="L284" s="2" t="s">
        <v>27</v>
      </c>
      <c r="M284" s="2" t="s">
        <v>28</v>
      </c>
      <c r="N284" s="2">
        <f t="shared" si="17"/>
        <v>1.5597147950089125E-3</v>
      </c>
      <c r="O284" s="2">
        <v>0.54003662799999996</v>
      </c>
      <c r="P284" s="2">
        <f t="shared" si="19"/>
        <v>3.642126533656473</v>
      </c>
      <c r="R284" s="2">
        <f t="shared" si="18"/>
        <v>3.1552284965818651</v>
      </c>
      <c r="T284" s="8"/>
    </row>
    <row r="285" spans="1:20" x14ac:dyDescent="0.25">
      <c r="A285" s="2">
        <v>279</v>
      </c>
      <c r="B285" s="2" t="s">
        <v>22</v>
      </c>
      <c r="C285" s="6">
        <v>44699</v>
      </c>
      <c r="D285" s="2" t="s">
        <v>43</v>
      </c>
      <c r="E285" s="2" t="s">
        <v>54</v>
      </c>
      <c r="F285" s="2">
        <v>5</v>
      </c>
      <c r="H285" s="2" t="s">
        <v>26</v>
      </c>
      <c r="I285" s="2">
        <v>11</v>
      </c>
      <c r="J285" s="2">
        <f t="shared" si="16"/>
        <v>3.5014005602240896</v>
      </c>
      <c r="K285" s="2">
        <v>2.5</v>
      </c>
      <c r="L285" s="2" t="s">
        <v>27</v>
      </c>
      <c r="M285" s="2" t="s">
        <v>28</v>
      </c>
      <c r="N285" s="2">
        <f t="shared" si="17"/>
        <v>9.628851540616247E-4</v>
      </c>
      <c r="O285" s="2">
        <v>0.74353766799999998</v>
      </c>
      <c r="P285" s="2">
        <f t="shared" si="19"/>
        <v>2.7633362667281292</v>
      </c>
      <c r="R285" s="2">
        <f t="shared" si="18"/>
        <v>2.4624716545224383</v>
      </c>
      <c r="T285" s="8"/>
    </row>
    <row r="286" spans="1:20" x14ac:dyDescent="0.25">
      <c r="A286" s="2">
        <v>280</v>
      </c>
      <c r="B286" s="2" t="s">
        <v>22</v>
      </c>
      <c r="C286" s="6">
        <v>44699</v>
      </c>
      <c r="D286" s="2" t="s">
        <v>43</v>
      </c>
      <c r="E286" s="2" t="s">
        <v>54</v>
      </c>
      <c r="F286" s="2">
        <v>5</v>
      </c>
      <c r="H286" s="2" t="s">
        <v>35</v>
      </c>
      <c r="I286" s="2">
        <v>24.5</v>
      </c>
      <c r="J286" s="2">
        <f t="shared" si="16"/>
        <v>7.7985739750445635</v>
      </c>
      <c r="K286" s="2">
        <v>4.5</v>
      </c>
      <c r="L286" s="2" t="s">
        <v>27</v>
      </c>
      <c r="M286" s="2" t="s">
        <v>28</v>
      </c>
      <c r="N286" s="2">
        <f t="shared" si="17"/>
        <v>4.7766265597147953E-3</v>
      </c>
      <c r="O286" s="2">
        <v>0.54003662799999996</v>
      </c>
      <c r="P286" s="2">
        <f t="shared" si="19"/>
        <v>14.51784141685703</v>
      </c>
      <c r="R286" s="2">
        <f t="shared" si="18"/>
        <v>10.928870596292136</v>
      </c>
      <c r="T286" s="8"/>
    </row>
    <row r="287" spans="1:20" x14ac:dyDescent="0.25">
      <c r="A287" s="2">
        <v>281</v>
      </c>
      <c r="B287" s="2" t="s">
        <v>22</v>
      </c>
      <c r="C287" s="6">
        <v>44699</v>
      </c>
      <c r="D287" s="2" t="s">
        <v>43</v>
      </c>
      <c r="E287" s="2" t="s">
        <v>54</v>
      </c>
      <c r="F287" s="2">
        <v>5</v>
      </c>
      <c r="H287" s="2" t="s">
        <v>35</v>
      </c>
      <c r="I287" s="2">
        <v>15.5</v>
      </c>
      <c r="J287" s="2">
        <f t="shared" si="16"/>
        <v>4.9337916984975809</v>
      </c>
      <c r="K287" s="2">
        <v>4</v>
      </c>
      <c r="L287" s="2" t="s">
        <v>27</v>
      </c>
      <c r="M287" s="2" t="s">
        <v>28</v>
      </c>
      <c r="N287" s="2">
        <f t="shared" si="17"/>
        <v>1.9118442831678128E-3</v>
      </c>
      <c r="O287" s="2">
        <v>0.54003662799999996</v>
      </c>
      <c r="P287" s="2">
        <f t="shared" si="19"/>
        <v>4.6836267727207561</v>
      </c>
      <c r="R287" s="2">
        <f t="shared" si="18"/>
        <v>3.9551498861016876</v>
      </c>
      <c r="T287" s="8"/>
    </row>
    <row r="288" spans="1:20" x14ac:dyDescent="0.25">
      <c r="A288" s="2">
        <v>282</v>
      </c>
      <c r="B288" s="2" t="s">
        <v>22</v>
      </c>
      <c r="C288" s="6">
        <v>44699</v>
      </c>
      <c r="D288" s="2" t="s">
        <v>43</v>
      </c>
      <c r="E288" s="2" t="s">
        <v>54</v>
      </c>
      <c r="F288" s="2">
        <v>5</v>
      </c>
      <c r="H288" s="2" t="s">
        <v>35</v>
      </c>
      <c r="I288" s="2">
        <v>19</v>
      </c>
      <c r="J288" s="2">
        <f t="shared" si="16"/>
        <v>6.0478736949325187</v>
      </c>
      <c r="K288" s="2">
        <v>0.5</v>
      </c>
      <c r="L288" s="2" t="s">
        <v>31</v>
      </c>
      <c r="M288" s="2">
        <v>3</v>
      </c>
      <c r="N288" s="2">
        <f t="shared" si="17"/>
        <v>2.8727400050929468E-3</v>
      </c>
      <c r="O288" s="2">
        <v>0.54003662799999996</v>
      </c>
      <c r="P288" s="9">
        <f>0.0696*O288*((J288^2)*K288)^0.931</f>
        <v>0.56249385396813323</v>
      </c>
      <c r="R288" s="2">
        <f t="shared" si="18"/>
        <v>6.2152638575273418</v>
      </c>
      <c r="T288" s="8"/>
    </row>
    <row r="289" spans="1:20" x14ac:dyDescent="0.25">
      <c r="A289" s="2">
        <v>283</v>
      </c>
      <c r="B289" s="2" t="s">
        <v>22</v>
      </c>
      <c r="C289" s="6">
        <v>44699</v>
      </c>
      <c r="D289" s="2" t="s">
        <v>43</v>
      </c>
      <c r="E289" s="2" t="s">
        <v>54</v>
      </c>
      <c r="F289" s="2">
        <v>5</v>
      </c>
      <c r="H289" s="2" t="s">
        <v>35</v>
      </c>
      <c r="I289" s="2">
        <v>23</v>
      </c>
      <c r="J289" s="2">
        <f t="shared" si="16"/>
        <v>7.3211102622867328</v>
      </c>
      <c r="K289" s="2">
        <v>3.5</v>
      </c>
      <c r="L289" s="2" t="s">
        <v>27</v>
      </c>
      <c r="M289" s="2" t="s">
        <v>28</v>
      </c>
      <c r="N289" s="2">
        <f t="shared" si="17"/>
        <v>4.2096384008148717E-3</v>
      </c>
      <c r="O289" s="2">
        <v>0.54003662799999996</v>
      </c>
      <c r="P289" s="2">
        <f t="shared" si="19"/>
        <v>12.41944351179046</v>
      </c>
      <c r="R289" s="2">
        <f t="shared" si="18"/>
        <v>9.4986606516152374</v>
      </c>
      <c r="T289" s="8"/>
    </row>
    <row r="290" spans="1:20" x14ac:dyDescent="0.25">
      <c r="A290" s="2">
        <v>284</v>
      </c>
      <c r="B290" s="2" t="s">
        <v>22</v>
      </c>
      <c r="C290" s="6">
        <v>44699</v>
      </c>
      <c r="D290" s="2" t="s">
        <v>43</v>
      </c>
      <c r="E290" s="2" t="s">
        <v>54</v>
      </c>
      <c r="F290" s="2">
        <v>5</v>
      </c>
      <c r="H290" s="2" t="s">
        <v>35</v>
      </c>
      <c r="I290" s="2">
        <v>11.5</v>
      </c>
      <c r="J290" s="2">
        <f t="shared" si="16"/>
        <v>3.6605551311433664</v>
      </c>
      <c r="K290" s="2">
        <v>3.5</v>
      </c>
      <c r="L290" s="2" t="s">
        <v>27</v>
      </c>
      <c r="M290" s="2" t="s">
        <v>28</v>
      </c>
      <c r="N290" s="2">
        <f t="shared" si="17"/>
        <v>1.0524096002037179E-3</v>
      </c>
      <c r="O290" s="2">
        <v>0.54003662799999996</v>
      </c>
      <c r="P290" s="2">
        <f t="shared" si="19"/>
        <v>2.2400464147524968</v>
      </c>
      <c r="R290" s="2">
        <f t="shared" si="18"/>
        <v>2.0388054319820381</v>
      </c>
      <c r="T290" s="8"/>
    </row>
    <row r="291" spans="1:20" x14ac:dyDescent="0.25">
      <c r="A291" s="2">
        <v>285</v>
      </c>
      <c r="B291" s="2" t="s">
        <v>22</v>
      </c>
      <c r="C291" s="6">
        <v>44699</v>
      </c>
      <c r="D291" s="2" t="s">
        <v>43</v>
      </c>
      <c r="E291" s="2" t="s">
        <v>54</v>
      </c>
      <c r="F291" s="2">
        <v>5</v>
      </c>
      <c r="H291" s="2" t="s">
        <v>35</v>
      </c>
      <c r="I291" s="2">
        <v>30</v>
      </c>
      <c r="J291" s="2">
        <f t="shared" si="16"/>
        <v>9.5492742551566074</v>
      </c>
      <c r="K291" s="2">
        <v>6</v>
      </c>
      <c r="L291" s="2" t="s">
        <v>27</v>
      </c>
      <c r="M291" s="2" t="s">
        <v>28</v>
      </c>
      <c r="N291" s="2">
        <f t="shared" si="17"/>
        <v>7.1619556913674557E-3</v>
      </c>
      <c r="O291" s="2">
        <v>0.54003662799999996</v>
      </c>
      <c r="P291" s="2">
        <f t="shared" si="19"/>
        <v>23.946347145742354</v>
      </c>
      <c r="Q291" s="2">
        <f>SUM(P264:P291)</f>
        <v>278.10664438638508</v>
      </c>
      <c r="R291" s="2">
        <f t="shared" si="18"/>
        <v>17.133092590464422</v>
      </c>
      <c r="S291" s="2">
        <f>SUM(R264:R291)</f>
        <v>214.44680573307579</v>
      </c>
      <c r="T291" s="8"/>
    </row>
    <row r="292" spans="1:20" x14ac:dyDescent="0.25">
      <c r="A292" s="2">
        <v>286</v>
      </c>
      <c r="B292" s="2" t="s">
        <v>22</v>
      </c>
      <c r="C292" s="6">
        <v>44699</v>
      </c>
      <c r="D292" s="2" t="s">
        <v>43</v>
      </c>
      <c r="E292" s="2" t="s">
        <v>54</v>
      </c>
      <c r="F292" s="2">
        <v>6</v>
      </c>
      <c r="H292" s="2" t="s">
        <v>30</v>
      </c>
      <c r="I292" s="2">
        <v>26</v>
      </c>
      <c r="J292" s="2">
        <f t="shared" si="16"/>
        <v>8.2760376878023934</v>
      </c>
      <c r="K292" s="2">
        <v>8</v>
      </c>
      <c r="L292" s="2" t="s">
        <v>27</v>
      </c>
      <c r="M292" s="2" t="s">
        <v>28</v>
      </c>
      <c r="N292" s="2">
        <f t="shared" si="17"/>
        <v>5.3794244970715556E-3</v>
      </c>
      <c r="O292" s="2">
        <v>0.62</v>
      </c>
      <c r="P292" s="2">
        <f t="shared" si="19"/>
        <v>19.303687092542845</v>
      </c>
      <c r="R292" s="2">
        <f t="shared" si="18"/>
        <v>14.118191416300073</v>
      </c>
      <c r="T292" s="8"/>
    </row>
    <row r="293" spans="1:20" x14ac:dyDescent="0.25">
      <c r="A293" s="2">
        <v>287</v>
      </c>
      <c r="B293" s="2" t="s">
        <v>22</v>
      </c>
      <c r="C293" s="6">
        <v>44699</v>
      </c>
      <c r="D293" s="2" t="s">
        <v>43</v>
      </c>
      <c r="E293" s="2" t="s">
        <v>54</v>
      </c>
      <c r="F293" s="2">
        <v>6</v>
      </c>
      <c r="H293" s="2" t="s">
        <v>30</v>
      </c>
      <c r="I293" s="2">
        <v>17.5</v>
      </c>
      <c r="J293" s="2">
        <f t="shared" si="16"/>
        <v>5.570409982174688</v>
      </c>
      <c r="K293" s="2">
        <v>4.5</v>
      </c>
      <c r="L293" s="2" t="s">
        <v>27</v>
      </c>
      <c r="M293" s="2" t="s">
        <v>28</v>
      </c>
      <c r="N293" s="2">
        <f t="shared" si="17"/>
        <v>2.4370543672014261E-3</v>
      </c>
      <c r="O293" s="2">
        <v>0.62</v>
      </c>
      <c r="P293" s="2">
        <f t="shared" si="19"/>
        <v>7.2575183842737818</v>
      </c>
      <c r="R293" s="2">
        <f t="shared" si="18"/>
        <v>5.8624979169388016</v>
      </c>
      <c r="T293" s="8"/>
    </row>
    <row r="294" spans="1:20" x14ac:dyDescent="0.25">
      <c r="A294" s="2">
        <v>288</v>
      </c>
      <c r="B294" s="2" t="s">
        <v>22</v>
      </c>
      <c r="C294" s="6">
        <v>44699</v>
      </c>
      <c r="D294" s="2" t="s">
        <v>43</v>
      </c>
      <c r="E294" s="2" t="s">
        <v>54</v>
      </c>
      <c r="F294" s="2">
        <v>6</v>
      </c>
      <c r="H294" s="2" t="s">
        <v>30</v>
      </c>
      <c r="I294" s="2">
        <v>16.5</v>
      </c>
      <c r="J294" s="2">
        <f t="shared" si="16"/>
        <v>5.2521008403361344</v>
      </c>
      <c r="K294" s="2">
        <v>4</v>
      </c>
      <c r="L294" s="2" t="s">
        <v>27</v>
      </c>
      <c r="M294" s="2" t="s">
        <v>28</v>
      </c>
      <c r="N294" s="2">
        <f t="shared" si="17"/>
        <v>2.1664915966386556E-3</v>
      </c>
      <c r="O294" s="2">
        <v>0.62</v>
      </c>
      <c r="P294" s="2">
        <f t="shared" si="19"/>
        <v>6.2754366891834072</v>
      </c>
      <c r="R294" s="2">
        <f t="shared" si="18"/>
        <v>5.1446115626146698</v>
      </c>
      <c r="T294" s="8"/>
    </row>
    <row r="295" spans="1:20" x14ac:dyDescent="0.25">
      <c r="A295" s="2">
        <v>289</v>
      </c>
      <c r="B295" s="2" t="s">
        <v>22</v>
      </c>
      <c r="C295" s="6">
        <v>44699</v>
      </c>
      <c r="D295" s="2" t="s">
        <v>43</v>
      </c>
      <c r="E295" s="2" t="s">
        <v>54</v>
      </c>
      <c r="F295" s="2">
        <v>6</v>
      </c>
      <c r="H295" s="2" t="s">
        <v>35</v>
      </c>
      <c r="I295" s="2">
        <v>15.5</v>
      </c>
      <c r="J295" s="2">
        <f t="shared" si="16"/>
        <v>4.9337916984975809</v>
      </c>
      <c r="K295" s="2">
        <v>4.5</v>
      </c>
      <c r="L295" s="2" t="s">
        <v>27</v>
      </c>
      <c r="M295" s="2" t="s">
        <v>28</v>
      </c>
      <c r="N295" s="2">
        <f t="shared" si="17"/>
        <v>1.9118442831678128E-3</v>
      </c>
      <c r="O295" s="2">
        <v>0.54003662799999996</v>
      </c>
      <c r="P295" s="2">
        <f t="shared" si="19"/>
        <v>4.6836267727207561</v>
      </c>
      <c r="R295" s="2">
        <f t="shared" si="18"/>
        <v>3.9551498861016876</v>
      </c>
      <c r="T295" s="8"/>
    </row>
    <row r="296" spans="1:20" x14ac:dyDescent="0.25">
      <c r="A296" s="2">
        <v>290</v>
      </c>
      <c r="B296" s="2" t="s">
        <v>22</v>
      </c>
      <c r="C296" s="6">
        <v>44699</v>
      </c>
      <c r="D296" s="2" t="s">
        <v>43</v>
      </c>
      <c r="E296" s="2" t="s">
        <v>54</v>
      </c>
      <c r="F296" s="2">
        <v>6</v>
      </c>
      <c r="H296" s="2" t="s">
        <v>26</v>
      </c>
      <c r="I296" s="2">
        <v>23</v>
      </c>
      <c r="J296" s="2">
        <f t="shared" si="16"/>
        <v>7.3211102622867328</v>
      </c>
      <c r="K296" s="2">
        <v>8</v>
      </c>
      <c r="L296" s="2" t="s">
        <v>27</v>
      </c>
      <c r="M296" s="2" t="s">
        <v>28</v>
      </c>
      <c r="N296" s="2">
        <f t="shared" si="17"/>
        <v>4.2096384008148717E-3</v>
      </c>
      <c r="O296" s="2">
        <v>0.74353766799999998</v>
      </c>
      <c r="P296" s="2">
        <f t="shared" si="19"/>
        <v>17.099440274659315</v>
      </c>
      <c r="R296" s="2">
        <f t="shared" si="18"/>
        <v>12.662378026771298</v>
      </c>
      <c r="T296" s="8"/>
    </row>
    <row r="297" spans="1:20" x14ac:dyDescent="0.25">
      <c r="A297" s="2">
        <v>291</v>
      </c>
      <c r="B297" s="2" t="s">
        <v>22</v>
      </c>
      <c r="C297" s="6">
        <v>44699</v>
      </c>
      <c r="D297" s="2" t="s">
        <v>43</v>
      </c>
      <c r="E297" s="2" t="s">
        <v>54</v>
      </c>
      <c r="F297" s="2">
        <v>6</v>
      </c>
      <c r="H297" s="2" t="s">
        <v>26</v>
      </c>
      <c r="I297" s="2">
        <v>20</v>
      </c>
      <c r="J297" s="2">
        <f t="shared" si="16"/>
        <v>6.3661828367710722</v>
      </c>
      <c r="K297" s="2">
        <v>7</v>
      </c>
      <c r="L297" s="2" t="s">
        <v>27</v>
      </c>
      <c r="M297" s="2" t="s">
        <v>28</v>
      </c>
      <c r="N297" s="2">
        <f t="shared" si="17"/>
        <v>3.1830914183855366E-3</v>
      </c>
      <c r="O297" s="2">
        <v>0.74353766799999998</v>
      </c>
      <c r="P297" s="2">
        <f t="shared" si="19"/>
        <v>12.10591251531827</v>
      </c>
      <c r="R297" s="2">
        <f t="shared" si="18"/>
        <v>9.2846613823810156</v>
      </c>
      <c r="T297" s="8"/>
    </row>
    <row r="298" spans="1:20" x14ac:dyDescent="0.25">
      <c r="A298" s="2">
        <v>292</v>
      </c>
      <c r="B298" s="2" t="s">
        <v>22</v>
      </c>
      <c r="C298" s="6">
        <v>44699</v>
      </c>
      <c r="D298" s="2" t="s">
        <v>43</v>
      </c>
      <c r="E298" s="2" t="s">
        <v>54</v>
      </c>
      <c r="F298" s="2">
        <v>6</v>
      </c>
      <c r="H298" s="2" t="s">
        <v>35</v>
      </c>
      <c r="I298" s="2">
        <v>9.5</v>
      </c>
      <c r="J298" s="2">
        <f t="shared" si="16"/>
        <v>3.0239368474662593</v>
      </c>
      <c r="K298" s="2">
        <v>2.2999999999999998</v>
      </c>
      <c r="L298" s="2" t="s">
        <v>27</v>
      </c>
      <c r="M298" s="2" t="s">
        <v>28</v>
      </c>
      <c r="N298" s="2">
        <f>0.00007854*(J298^2)</f>
        <v>7.1818500127323671E-4</v>
      </c>
      <c r="O298" s="2">
        <v>0.54003662799999996</v>
      </c>
      <c r="P298" s="2">
        <f t="shared" si="19"/>
        <v>1.3971006102659396</v>
      </c>
      <c r="R298" s="2">
        <f t="shared" si="18"/>
        <v>1.3340526816034401</v>
      </c>
      <c r="T298" s="8"/>
    </row>
    <row r="299" spans="1:20" x14ac:dyDescent="0.25">
      <c r="A299" s="2">
        <v>293</v>
      </c>
      <c r="B299" s="2" t="s">
        <v>22</v>
      </c>
      <c r="C299" s="6">
        <v>44699</v>
      </c>
      <c r="D299" s="2" t="s">
        <v>43</v>
      </c>
      <c r="E299" s="2" t="s">
        <v>54</v>
      </c>
      <c r="F299" s="2">
        <v>6</v>
      </c>
      <c r="H299" s="2" t="s">
        <v>35</v>
      </c>
      <c r="I299" s="2">
        <v>16</v>
      </c>
      <c r="J299" s="2">
        <f t="shared" si="16"/>
        <v>5.0929462694168581</v>
      </c>
      <c r="K299" s="2">
        <v>2.7</v>
      </c>
      <c r="L299" s="2" t="s">
        <v>27</v>
      </c>
      <c r="M299" s="2" t="s">
        <v>28</v>
      </c>
      <c r="N299" s="2">
        <f t="shared" si="17"/>
        <v>2.0371785077667433E-3</v>
      </c>
      <c r="O299" s="2">
        <v>0.54003662799999996</v>
      </c>
      <c r="P299" s="2">
        <f t="shared" si="19"/>
        <v>5.0658593860109988</v>
      </c>
      <c r="R299" s="2">
        <f t="shared" si="18"/>
        <v>4.2439761822493951</v>
      </c>
      <c r="T299" s="8"/>
    </row>
    <row r="300" spans="1:20" x14ac:dyDescent="0.25">
      <c r="A300" s="2">
        <v>294</v>
      </c>
      <c r="B300" s="2" t="s">
        <v>22</v>
      </c>
      <c r="C300" s="6">
        <v>44699</v>
      </c>
      <c r="D300" s="2" t="s">
        <v>43</v>
      </c>
      <c r="E300" s="2" t="s">
        <v>54</v>
      </c>
      <c r="F300" s="2">
        <v>6</v>
      </c>
      <c r="H300" s="2" t="s">
        <v>35</v>
      </c>
      <c r="I300" s="2">
        <v>10.5</v>
      </c>
      <c r="J300" s="2">
        <f t="shared" si="16"/>
        <v>3.3422459893048129</v>
      </c>
      <c r="K300" s="2">
        <v>3</v>
      </c>
      <c r="L300" s="2" t="s">
        <v>27</v>
      </c>
      <c r="M300" s="2" t="s">
        <v>28</v>
      </c>
      <c r="N300" s="2">
        <f t="shared" si="17"/>
        <v>8.7733957219251351E-4</v>
      </c>
      <c r="O300" s="2">
        <v>0.54003662799999996</v>
      </c>
      <c r="P300" s="2">
        <f t="shared" si="19"/>
        <v>1.7890868008989129</v>
      </c>
      <c r="R300" s="2">
        <f t="shared" si="18"/>
        <v>1.6659686335509416</v>
      </c>
      <c r="T300" s="8"/>
    </row>
    <row r="301" spans="1:20" x14ac:dyDescent="0.25">
      <c r="A301" s="2">
        <v>295</v>
      </c>
      <c r="B301" s="2" t="s">
        <v>22</v>
      </c>
      <c r="C301" s="6">
        <v>44699</v>
      </c>
      <c r="D301" s="2" t="s">
        <v>43</v>
      </c>
      <c r="E301" s="2" t="s">
        <v>54</v>
      </c>
      <c r="F301" s="2">
        <v>6</v>
      </c>
      <c r="H301" s="2" t="s">
        <v>35</v>
      </c>
      <c r="I301" s="2">
        <v>10</v>
      </c>
      <c r="J301" s="2">
        <f t="shared" si="16"/>
        <v>3.1830914183855361</v>
      </c>
      <c r="K301" s="2">
        <v>3</v>
      </c>
      <c r="L301" s="2" t="s">
        <v>27</v>
      </c>
      <c r="M301" s="2" t="s">
        <v>28</v>
      </c>
      <c r="N301" s="2">
        <f t="shared" si="17"/>
        <v>7.9577285459638415E-4</v>
      </c>
      <c r="O301" s="2">
        <v>0.54003662799999996</v>
      </c>
      <c r="P301" s="2">
        <f t="shared" si="19"/>
        <v>1.5858885139903425</v>
      </c>
      <c r="R301" s="2">
        <f t="shared" si="18"/>
        <v>1.4949496864246619</v>
      </c>
      <c r="T301" s="8"/>
    </row>
    <row r="302" spans="1:20" x14ac:dyDescent="0.25">
      <c r="A302" s="2">
        <v>296</v>
      </c>
      <c r="B302" s="2" t="s">
        <v>22</v>
      </c>
      <c r="C302" s="6">
        <v>44699</v>
      </c>
      <c r="D302" s="2" t="s">
        <v>43</v>
      </c>
      <c r="E302" s="2" t="s">
        <v>54</v>
      </c>
      <c r="F302" s="2">
        <v>6</v>
      </c>
      <c r="H302" s="2" t="s">
        <v>35</v>
      </c>
      <c r="I302" s="2">
        <v>12.5</v>
      </c>
      <c r="J302" s="2">
        <f t="shared" si="16"/>
        <v>3.9788642729819199</v>
      </c>
      <c r="K302" s="2">
        <v>3.5</v>
      </c>
      <c r="L302" s="2" t="s">
        <v>27</v>
      </c>
      <c r="M302" s="2" t="s">
        <v>28</v>
      </c>
      <c r="N302" s="2">
        <f t="shared" si="17"/>
        <v>1.2433950853068501E-3</v>
      </c>
      <c r="O302" s="2">
        <v>0.54003662799999996</v>
      </c>
      <c r="P302" s="2">
        <f t="shared" si="19"/>
        <v>2.7525631777499973</v>
      </c>
      <c r="R302" s="2">
        <f t="shared" si="18"/>
        <v>2.4533912119661578</v>
      </c>
      <c r="T302" s="8"/>
    </row>
    <row r="303" spans="1:20" x14ac:dyDescent="0.25">
      <c r="A303" s="2">
        <v>297</v>
      </c>
      <c r="B303" s="2" t="s">
        <v>22</v>
      </c>
      <c r="C303" s="6">
        <v>44699</v>
      </c>
      <c r="D303" s="2" t="s">
        <v>43</v>
      </c>
      <c r="E303" s="2" t="s">
        <v>54</v>
      </c>
      <c r="F303" s="2">
        <v>6</v>
      </c>
      <c r="H303" s="2" t="s">
        <v>35</v>
      </c>
      <c r="I303" s="2">
        <v>20</v>
      </c>
      <c r="J303" s="2">
        <f t="shared" si="16"/>
        <v>6.3661828367710722</v>
      </c>
      <c r="K303" s="2">
        <v>4.5</v>
      </c>
      <c r="L303" s="2" t="s">
        <v>27</v>
      </c>
      <c r="M303" s="2" t="s">
        <v>28</v>
      </c>
      <c r="N303" s="2">
        <f t="shared" si="17"/>
        <v>3.1830914183855366E-3</v>
      </c>
      <c r="O303" s="2">
        <v>0.54003662799999996</v>
      </c>
      <c r="P303" s="2">
        <f t="shared" si="19"/>
        <v>8.792609244963602</v>
      </c>
      <c r="R303" s="2">
        <f t="shared" si="18"/>
        <v>6.9648724394371584</v>
      </c>
      <c r="T303" s="8"/>
    </row>
    <row r="304" spans="1:20" x14ac:dyDescent="0.25">
      <c r="A304" s="2">
        <v>298</v>
      </c>
      <c r="B304" s="2" t="s">
        <v>22</v>
      </c>
      <c r="C304" s="6">
        <v>44699</v>
      </c>
      <c r="D304" s="2" t="s">
        <v>43</v>
      </c>
      <c r="E304" s="2" t="s">
        <v>54</v>
      </c>
      <c r="F304" s="2">
        <v>6</v>
      </c>
      <c r="H304" s="2" t="s">
        <v>35</v>
      </c>
      <c r="I304" s="2">
        <v>10</v>
      </c>
      <c r="J304" s="2">
        <f t="shared" si="16"/>
        <v>3.1830914183855361</v>
      </c>
      <c r="K304" s="2">
        <v>3.5</v>
      </c>
      <c r="L304" s="2" t="s">
        <v>27</v>
      </c>
      <c r="M304" s="2" t="s">
        <v>28</v>
      </c>
      <c r="N304" s="2">
        <f t="shared" si="17"/>
        <v>7.9577285459638415E-4</v>
      </c>
      <c r="O304" s="2">
        <v>0.54003662799999996</v>
      </c>
      <c r="P304" s="2">
        <f t="shared" si="19"/>
        <v>1.5858885139903425</v>
      </c>
      <c r="R304" s="2">
        <f t="shared" si="18"/>
        <v>1.4949496864246619</v>
      </c>
      <c r="T304" s="8"/>
    </row>
    <row r="305" spans="1:20" x14ac:dyDescent="0.25">
      <c r="A305" s="2">
        <v>299</v>
      </c>
      <c r="B305" s="2" t="s">
        <v>22</v>
      </c>
      <c r="C305" s="6">
        <v>44699</v>
      </c>
      <c r="D305" s="2" t="s">
        <v>43</v>
      </c>
      <c r="E305" s="2" t="s">
        <v>54</v>
      </c>
      <c r="F305" s="2">
        <v>6</v>
      </c>
      <c r="H305" s="2" t="s">
        <v>35</v>
      </c>
      <c r="I305" s="2">
        <v>15.5</v>
      </c>
      <c r="J305" s="2">
        <f t="shared" si="16"/>
        <v>4.9337916984975809</v>
      </c>
      <c r="K305" s="2">
        <v>2.5</v>
      </c>
      <c r="L305" s="2" t="s">
        <v>27</v>
      </c>
      <c r="M305" s="2" t="s">
        <v>28</v>
      </c>
      <c r="N305" s="2">
        <f t="shared" si="17"/>
        <v>1.9118442831678128E-3</v>
      </c>
      <c r="O305" s="2">
        <v>0.54003662799999996</v>
      </c>
      <c r="P305" s="2">
        <f t="shared" si="19"/>
        <v>4.6836267727207561</v>
      </c>
      <c r="R305" s="2">
        <f t="shared" si="18"/>
        <v>3.9551498861016876</v>
      </c>
      <c r="T305" s="8"/>
    </row>
    <row r="306" spans="1:20" x14ac:dyDescent="0.25">
      <c r="A306" s="2">
        <v>300</v>
      </c>
      <c r="B306" s="2" t="s">
        <v>22</v>
      </c>
      <c r="C306" s="6">
        <v>44699</v>
      </c>
      <c r="D306" s="2" t="s">
        <v>43</v>
      </c>
      <c r="E306" s="2" t="s">
        <v>54</v>
      </c>
      <c r="F306" s="2">
        <v>6</v>
      </c>
      <c r="H306" s="2" t="s">
        <v>26</v>
      </c>
      <c r="I306" s="2">
        <v>23.5</v>
      </c>
      <c r="J306" s="2">
        <f t="shared" si="16"/>
        <v>7.48026483320601</v>
      </c>
      <c r="K306" s="2">
        <v>5</v>
      </c>
      <c r="L306" s="2" t="s">
        <v>27</v>
      </c>
      <c r="M306" s="2" t="s">
        <v>28</v>
      </c>
      <c r="N306" s="2">
        <f t="shared" si="17"/>
        <v>4.3946555895085313E-3</v>
      </c>
      <c r="O306" s="2">
        <v>0.74353766799999998</v>
      </c>
      <c r="P306" s="2">
        <f t="shared" si="19"/>
        <v>18.032714194952252</v>
      </c>
      <c r="R306" s="2">
        <f t="shared" si="18"/>
        <v>13.281591948248387</v>
      </c>
      <c r="T306" s="8"/>
    </row>
    <row r="307" spans="1:20" x14ac:dyDescent="0.25">
      <c r="A307" s="2">
        <v>301</v>
      </c>
      <c r="B307" s="2" t="s">
        <v>22</v>
      </c>
      <c r="C307" s="6">
        <v>44699</v>
      </c>
      <c r="D307" s="2" t="s">
        <v>43</v>
      </c>
      <c r="E307" s="2" t="s">
        <v>54</v>
      </c>
      <c r="F307" s="2">
        <v>6</v>
      </c>
      <c r="H307" s="2" t="s">
        <v>35</v>
      </c>
      <c r="I307" s="2">
        <v>25</v>
      </c>
      <c r="J307" s="2">
        <f t="shared" si="16"/>
        <v>7.9577285459638398</v>
      </c>
      <c r="K307" s="2">
        <v>2.5</v>
      </c>
      <c r="L307" s="2" t="s">
        <v>27</v>
      </c>
      <c r="M307" s="2" t="s">
        <v>28</v>
      </c>
      <c r="N307" s="2">
        <f t="shared" si="17"/>
        <v>4.9735803412274005E-3</v>
      </c>
      <c r="O307" s="2">
        <v>0.54003662799999996</v>
      </c>
      <c r="P307" s="2">
        <f t="shared" si="19"/>
        <v>15.260979716117911</v>
      </c>
      <c r="R307" s="2">
        <f t="shared" si="18"/>
        <v>11.430188581294136</v>
      </c>
      <c r="T307" s="8"/>
    </row>
    <row r="308" spans="1:20" x14ac:dyDescent="0.25">
      <c r="A308" s="2">
        <v>302</v>
      </c>
      <c r="B308" s="2" t="s">
        <v>22</v>
      </c>
      <c r="C308" s="6">
        <v>44699</v>
      </c>
      <c r="D308" s="2" t="s">
        <v>43</v>
      </c>
      <c r="E308" s="2" t="s">
        <v>54</v>
      </c>
      <c r="F308" s="2">
        <v>6</v>
      </c>
      <c r="H308" s="2" t="s">
        <v>35</v>
      </c>
      <c r="I308" s="2">
        <v>10</v>
      </c>
      <c r="J308" s="2">
        <f t="shared" si="16"/>
        <v>3.1830914183855361</v>
      </c>
      <c r="K308" s="2">
        <v>2</v>
      </c>
      <c r="L308" s="2" t="s">
        <v>27</v>
      </c>
      <c r="M308" s="2" t="s">
        <v>28</v>
      </c>
      <c r="N308" s="2">
        <f t="shared" si="17"/>
        <v>7.9577285459638415E-4</v>
      </c>
      <c r="O308" s="2">
        <v>0.54003662799999996</v>
      </c>
      <c r="P308" s="2">
        <f t="shared" si="19"/>
        <v>1.5858885139903425</v>
      </c>
      <c r="R308" s="2">
        <f t="shared" si="18"/>
        <v>1.4949496864246619</v>
      </c>
      <c r="T308" s="8"/>
    </row>
    <row r="309" spans="1:20" x14ac:dyDescent="0.25">
      <c r="A309" s="2">
        <v>303</v>
      </c>
      <c r="B309" s="2" t="s">
        <v>22</v>
      </c>
      <c r="C309" s="6">
        <v>44699</v>
      </c>
      <c r="D309" s="2" t="s">
        <v>43</v>
      </c>
      <c r="E309" s="2" t="s">
        <v>54</v>
      </c>
      <c r="F309" s="2">
        <v>6</v>
      </c>
      <c r="H309" s="2" t="s">
        <v>26</v>
      </c>
      <c r="I309" s="2">
        <v>24</v>
      </c>
      <c r="J309" s="2">
        <f t="shared" si="16"/>
        <v>7.6394194041252863</v>
      </c>
      <c r="K309" s="2">
        <v>8</v>
      </c>
      <c r="L309" s="2" t="s">
        <v>27</v>
      </c>
      <c r="M309" s="2" t="s">
        <v>28</v>
      </c>
      <c r="N309" s="2">
        <f t="shared" si="17"/>
        <v>4.5836516424751714E-3</v>
      </c>
      <c r="O309" s="2">
        <v>0.74353766799999998</v>
      </c>
      <c r="P309" s="2">
        <f t="shared" si="19"/>
        <v>18.995660108349902</v>
      </c>
      <c r="R309" s="2">
        <f t="shared" si="18"/>
        <v>13.917089994103366</v>
      </c>
      <c r="T309" s="8"/>
    </row>
    <row r="310" spans="1:20" x14ac:dyDescent="0.25">
      <c r="A310" s="2">
        <v>304</v>
      </c>
      <c r="B310" s="2" t="s">
        <v>22</v>
      </c>
      <c r="C310" s="6">
        <v>44699</v>
      </c>
      <c r="D310" s="2" t="s">
        <v>43</v>
      </c>
      <c r="E310" s="2" t="s">
        <v>54</v>
      </c>
      <c r="F310" s="2">
        <v>6</v>
      </c>
      <c r="H310" s="2" t="s">
        <v>30</v>
      </c>
      <c r="I310" s="2">
        <v>25</v>
      </c>
      <c r="J310" s="2">
        <f t="shared" si="16"/>
        <v>7.9577285459638398</v>
      </c>
      <c r="K310" s="2">
        <v>2</v>
      </c>
      <c r="L310" s="2" t="s">
        <v>31</v>
      </c>
      <c r="M310" s="2">
        <v>3</v>
      </c>
      <c r="N310" s="2">
        <f t="shared" si="17"/>
        <v>4.9735803412274005E-3</v>
      </c>
      <c r="O310" s="2">
        <v>0.62</v>
      </c>
      <c r="P310" s="9">
        <f>0.0696*O310*((J310^2)*K310)^0.931</f>
        <v>3.9131743420438729</v>
      </c>
      <c r="Q310" s="2">
        <f>SUM(P292:P310)</f>
        <v>152.16666162474354</v>
      </c>
      <c r="R310" s="2">
        <f t="shared" si="18"/>
        <v>12.940917024608074</v>
      </c>
      <c r="S310" s="2">
        <f>SUM(R292:R310)</f>
        <v>127.69953783354427</v>
      </c>
      <c r="T310" s="8"/>
    </row>
    <row r="311" spans="1:20" ht="30" x14ac:dyDescent="0.25">
      <c r="A311" s="2">
        <v>305</v>
      </c>
      <c r="B311" s="2" t="s">
        <v>22</v>
      </c>
      <c r="C311" s="6">
        <v>44741</v>
      </c>
      <c r="D311" s="2" t="s">
        <v>55</v>
      </c>
      <c r="E311" s="2" t="s">
        <v>56</v>
      </c>
      <c r="F311" s="2">
        <v>1</v>
      </c>
      <c r="G311" s="7" t="s">
        <v>57</v>
      </c>
      <c r="H311" s="2" t="s">
        <v>26</v>
      </c>
      <c r="I311" s="2">
        <v>122</v>
      </c>
      <c r="J311" s="2">
        <f t="shared" si="16"/>
        <v>38.833715304303539</v>
      </c>
      <c r="K311" s="2">
        <v>35</v>
      </c>
      <c r="L311" s="2" t="s">
        <v>27</v>
      </c>
      <c r="M311" s="2" t="s">
        <v>28</v>
      </c>
      <c r="N311" s="2">
        <f t="shared" si="17"/>
        <v>0.11844283167812579</v>
      </c>
      <c r="O311" s="2">
        <v>0.74353766799999998</v>
      </c>
      <c r="P311" s="2">
        <f t="shared" si="19"/>
        <v>1055.7170934797346</v>
      </c>
      <c r="R311" s="2">
        <f t="shared" si="18"/>
        <v>514.27842251199388</v>
      </c>
    </row>
    <row r="312" spans="1:20" x14ac:dyDescent="0.25">
      <c r="A312" s="2">
        <v>306</v>
      </c>
      <c r="B312" s="2" t="s">
        <v>22</v>
      </c>
      <c r="C312" s="6">
        <v>44741</v>
      </c>
      <c r="D312" s="2" t="s">
        <v>55</v>
      </c>
      <c r="E312" s="2" t="s">
        <v>56</v>
      </c>
      <c r="F312" s="2">
        <v>1</v>
      </c>
      <c r="H312" s="2" t="s">
        <v>26</v>
      </c>
      <c r="I312" s="2">
        <v>76</v>
      </c>
      <c r="J312" s="2">
        <f t="shared" si="16"/>
        <v>24.191494779730075</v>
      </c>
      <c r="K312" s="2">
        <v>35</v>
      </c>
      <c r="L312" s="2" t="s">
        <v>27</v>
      </c>
      <c r="M312" s="2" t="s">
        <v>28</v>
      </c>
      <c r="N312" s="2">
        <f t="shared" si="17"/>
        <v>4.5963840081487149E-2</v>
      </c>
      <c r="O312" s="2">
        <v>0.74353766799999998</v>
      </c>
      <c r="P312" s="2">
        <f t="shared" si="19"/>
        <v>327.82554988294999</v>
      </c>
      <c r="R312" s="2">
        <f t="shared" si="18"/>
        <v>179.83973496314803</v>
      </c>
    </row>
    <row r="313" spans="1:20" x14ac:dyDescent="0.25">
      <c r="A313" s="2">
        <v>307</v>
      </c>
      <c r="B313" s="2" t="s">
        <v>22</v>
      </c>
      <c r="C313" s="6">
        <v>44741</v>
      </c>
      <c r="D313" s="2" t="s">
        <v>55</v>
      </c>
      <c r="E313" s="2" t="s">
        <v>56</v>
      </c>
      <c r="F313" s="2">
        <v>1</v>
      </c>
      <c r="H313" s="2" t="s">
        <v>26</v>
      </c>
      <c r="I313" s="2">
        <v>80</v>
      </c>
      <c r="J313" s="2">
        <f t="shared" si="16"/>
        <v>25.464731347084289</v>
      </c>
      <c r="K313" s="2">
        <v>35</v>
      </c>
      <c r="L313" s="2" t="s">
        <v>27</v>
      </c>
      <c r="M313" s="2" t="s">
        <v>28</v>
      </c>
      <c r="N313" s="2">
        <f t="shared" si="17"/>
        <v>5.0929462694168585E-2</v>
      </c>
      <c r="O313" s="2">
        <v>0.74353766799999998</v>
      </c>
      <c r="P313" s="2">
        <f t="shared" si="19"/>
        <v>372.12407634191516</v>
      </c>
      <c r="R313" s="2">
        <f t="shared" si="18"/>
        <v>201.52978896358999</v>
      </c>
    </row>
    <row r="314" spans="1:20" x14ac:dyDescent="0.25">
      <c r="A314" s="2">
        <v>308</v>
      </c>
      <c r="B314" s="2" t="s">
        <v>22</v>
      </c>
      <c r="C314" s="6">
        <v>44741</v>
      </c>
      <c r="D314" s="2" t="s">
        <v>55</v>
      </c>
      <c r="E314" s="2" t="s">
        <v>56</v>
      </c>
      <c r="F314" s="2">
        <v>1</v>
      </c>
      <c r="H314" s="2" t="s">
        <v>26</v>
      </c>
      <c r="I314" s="2">
        <v>87</v>
      </c>
      <c r="J314" s="2">
        <f t="shared" si="16"/>
        <v>27.692895339954163</v>
      </c>
      <c r="K314" s="2">
        <v>20</v>
      </c>
      <c r="L314" s="2" t="s">
        <v>27</v>
      </c>
      <c r="M314" s="2" t="s">
        <v>28</v>
      </c>
      <c r="N314" s="2">
        <f t="shared" si="17"/>
        <v>6.0232047364400298E-2</v>
      </c>
      <c r="O314" s="2">
        <v>0.74353766799999998</v>
      </c>
      <c r="P314" s="2">
        <f t="shared" si="19"/>
        <v>457.830250872818</v>
      </c>
      <c r="Q314" s="2">
        <f>SUM(P311:P314)</f>
        <v>2213.4969705774174</v>
      </c>
      <c r="R314" s="2">
        <f t="shared" si="18"/>
        <v>242.77961579492347</v>
      </c>
      <c r="S314" s="2">
        <f>SUM(R311:R314)</f>
        <v>1138.4275622336554</v>
      </c>
    </row>
    <row r="315" spans="1:20" ht="30" x14ac:dyDescent="0.25">
      <c r="A315" s="2">
        <v>309</v>
      </c>
      <c r="B315" s="2" t="s">
        <v>22</v>
      </c>
      <c r="C315" s="6">
        <v>44741</v>
      </c>
      <c r="D315" s="2" t="s">
        <v>55</v>
      </c>
      <c r="E315" s="2" t="s">
        <v>56</v>
      </c>
      <c r="F315" s="2">
        <v>2</v>
      </c>
      <c r="G315" s="7" t="s">
        <v>58</v>
      </c>
      <c r="H315" s="2" t="s">
        <v>26</v>
      </c>
      <c r="I315" s="2">
        <v>112</v>
      </c>
      <c r="J315" s="2">
        <f t="shared" si="16"/>
        <v>35.650623885918002</v>
      </c>
      <c r="K315" s="2">
        <v>23</v>
      </c>
      <c r="L315" s="2" t="s">
        <v>27</v>
      </c>
      <c r="M315" s="2" t="s">
        <v>28</v>
      </c>
      <c r="N315" s="2">
        <f t="shared" si="17"/>
        <v>9.9821746880570397E-2</v>
      </c>
      <c r="O315" s="2">
        <v>0.74353766799999998</v>
      </c>
      <c r="P315" s="2">
        <f t="shared" si="19"/>
        <v>854.61428108025859</v>
      </c>
      <c r="R315" s="2">
        <f t="shared" si="18"/>
        <v>425.34711289769803</v>
      </c>
    </row>
    <row r="316" spans="1:20" x14ac:dyDescent="0.25">
      <c r="A316" s="2">
        <v>310</v>
      </c>
      <c r="B316" s="2" t="s">
        <v>22</v>
      </c>
      <c r="C316" s="6">
        <v>44741</v>
      </c>
      <c r="D316" s="2" t="s">
        <v>55</v>
      </c>
      <c r="E316" s="2" t="s">
        <v>56</v>
      </c>
      <c r="F316" s="2">
        <v>2</v>
      </c>
      <c r="H316" s="2" t="s">
        <v>26</v>
      </c>
      <c r="I316" s="2">
        <v>60</v>
      </c>
      <c r="J316" s="2">
        <f t="shared" si="16"/>
        <v>19.098548510313215</v>
      </c>
      <c r="K316" s="2">
        <v>10</v>
      </c>
      <c r="L316" s="2" t="s">
        <v>31</v>
      </c>
      <c r="M316" s="2">
        <v>1</v>
      </c>
      <c r="N316" s="2">
        <f t="shared" si="17"/>
        <v>2.8647822765469823E-2</v>
      </c>
      <c r="O316" s="2">
        <v>0.74353766799999998</v>
      </c>
      <c r="P316" s="9">
        <f>(0.168*O316*(J316^2.471))-((0.168*O316*(J316^2.471))*0.025)</f>
        <v>178.22505902790368</v>
      </c>
      <c r="R316" s="2">
        <f t="shared" si="18"/>
        <v>106.40823873871551</v>
      </c>
    </row>
    <row r="317" spans="1:20" x14ac:dyDescent="0.25">
      <c r="A317" s="2">
        <v>311</v>
      </c>
      <c r="B317" s="2" t="s">
        <v>22</v>
      </c>
      <c r="C317" s="6">
        <v>44741</v>
      </c>
      <c r="D317" s="2" t="s">
        <v>55</v>
      </c>
      <c r="E317" s="2" t="s">
        <v>56</v>
      </c>
      <c r="F317" s="2">
        <v>2</v>
      </c>
      <c r="H317" s="2" t="s">
        <v>26</v>
      </c>
      <c r="I317" s="2">
        <v>113.5</v>
      </c>
      <c r="J317" s="2">
        <f t="shared" si="16"/>
        <v>36.128087598675833</v>
      </c>
      <c r="K317" s="2">
        <v>15</v>
      </c>
      <c r="L317" s="2" t="s">
        <v>27</v>
      </c>
      <c r="M317" s="2" t="s">
        <v>28</v>
      </c>
      <c r="N317" s="2">
        <f t="shared" si="17"/>
        <v>0.10251344856124268</v>
      </c>
      <c r="O317" s="2">
        <v>0.74353766799999998</v>
      </c>
      <c r="P317" s="2">
        <f t="shared" si="19"/>
        <v>883.17585138644563</v>
      </c>
      <c r="R317" s="2">
        <f t="shared" si="18"/>
        <v>438.09701246496644</v>
      </c>
    </row>
    <row r="318" spans="1:20" x14ac:dyDescent="0.25">
      <c r="A318" s="2">
        <v>312</v>
      </c>
      <c r="B318" s="2" t="s">
        <v>22</v>
      </c>
      <c r="C318" s="6">
        <v>44741</v>
      </c>
      <c r="D318" s="2" t="s">
        <v>55</v>
      </c>
      <c r="E318" s="2" t="s">
        <v>56</v>
      </c>
      <c r="F318" s="2">
        <v>2</v>
      </c>
      <c r="H318" s="2" t="s">
        <v>26</v>
      </c>
      <c r="I318" s="2">
        <v>72</v>
      </c>
      <c r="J318" s="2">
        <f t="shared" si="16"/>
        <v>22.918258212375861</v>
      </c>
      <c r="K318" s="2">
        <v>12</v>
      </c>
      <c r="L318" s="2" t="s">
        <v>27</v>
      </c>
      <c r="M318" s="2" t="s">
        <v>28</v>
      </c>
      <c r="N318" s="2">
        <f t="shared" si="17"/>
        <v>4.1252864782276556E-2</v>
      </c>
      <c r="O318" s="2">
        <v>0.74353766799999998</v>
      </c>
      <c r="P318" s="2">
        <f t="shared" si="19"/>
        <v>286.82764721748032</v>
      </c>
      <c r="Q318" s="2">
        <f>SUM(P315:P318)</f>
        <v>2202.8428387120885</v>
      </c>
      <c r="R318" s="2">
        <f t="shared" si="18"/>
        <v>159.49887385779607</v>
      </c>
      <c r="S318" s="2">
        <f>SUM(R315:R318)</f>
        <v>1129.3512379591759</v>
      </c>
    </row>
    <row r="319" spans="1:20" ht="30" x14ac:dyDescent="0.25">
      <c r="A319" s="2">
        <v>313</v>
      </c>
      <c r="B319" s="2" t="s">
        <v>22</v>
      </c>
      <c r="C319" s="6">
        <v>44741</v>
      </c>
      <c r="D319" s="2" t="s">
        <v>55</v>
      </c>
      <c r="E319" s="2" t="s">
        <v>56</v>
      </c>
      <c r="F319" s="2">
        <v>3</v>
      </c>
      <c r="G319" s="10" t="s">
        <v>59</v>
      </c>
      <c r="H319" s="2" t="s">
        <v>35</v>
      </c>
      <c r="I319" s="2">
        <v>28</v>
      </c>
      <c r="J319" s="2">
        <f t="shared" si="16"/>
        <v>8.9126559714795004</v>
      </c>
      <c r="K319" s="2">
        <v>7</v>
      </c>
      <c r="L319" s="2" t="s">
        <v>27</v>
      </c>
      <c r="M319" s="2" t="s">
        <v>28</v>
      </c>
      <c r="N319" s="2">
        <f t="shared" si="17"/>
        <v>6.2388591800356498E-3</v>
      </c>
      <c r="O319" s="2">
        <v>0.54003662799999996</v>
      </c>
      <c r="P319" s="2">
        <f t="shared" si="19"/>
        <v>20.192967632118275</v>
      </c>
      <c r="R319" s="2">
        <f t="shared" si="18"/>
        <v>14.700002411805084</v>
      </c>
    </row>
    <row r="320" spans="1:20" x14ac:dyDescent="0.25">
      <c r="A320" s="2">
        <v>314</v>
      </c>
      <c r="B320" s="2" t="s">
        <v>22</v>
      </c>
      <c r="C320" s="6">
        <v>44741</v>
      </c>
      <c r="D320" s="2" t="s">
        <v>55</v>
      </c>
      <c r="E320" s="2" t="s">
        <v>56</v>
      </c>
      <c r="F320" s="2">
        <v>3</v>
      </c>
      <c r="H320" s="2" t="s">
        <v>26</v>
      </c>
      <c r="I320" s="2">
        <v>84</v>
      </c>
      <c r="J320" s="2">
        <f t="shared" si="16"/>
        <v>26.737967914438503</v>
      </c>
      <c r="K320" s="2">
        <v>30</v>
      </c>
      <c r="L320" s="2" t="s">
        <v>27</v>
      </c>
      <c r="M320" s="2" t="s">
        <v>28</v>
      </c>
      <c r="N320" s="2">
        <f t="shared" si="17"/>
        <v>5.6149732620320865E-2</v>
      </c>
      <c r="O320" s="2">
        <v>0.74353766799999998</v>
      </c>
      <c r="P320" s="2">
        <f t="shared" si="19"/>
        <v>419.80395683985245</v>
      </c>
      <c r="R320" s="2">
        <f t="shared" si="18"/>
        <v>224.58435236201606</v>
      </c>
    </row>
    <row r="321" spans="1:19" x14ac:dyDescent="0.25">
      <c r="A321" s="2">
        <v>315</v>
      </c>
      <c r="B321" s="2" t="s">
        <v>22</v>
      </c>
      <c r="C321" s="6">
        <v>44741</v>
      </c>
      <c r="D321" s="2" t="s">
        <v>55</v>
      </c>
      <c r="E321" s="2" t="s">
        <v>56</v>
      </c>
      <c r="F321" s="2">
        <v>3</v>
      </c>
      <c r="H321" s="2" t="s">
        <v>26</v>
      </c>
      <c r="I321" s="2">
        <v>80</v>
      </c>
      <c r="J321" s="2">
        <f t="shared" si="16"/>
        <v>25.464731347084289</v>
      </c>
      <c r="K321" s="2">
        <v>17</v>
      </c>
      <c r="L321" s="2" t="s">
        <v>27</v>
      </c>
      <c r="M321" s="2" t="s">
        <v>28</v>
      </c>
      <c r="N321" s="2">
        <f t="shared" si="17"/>
        <v>5.0929462694168585E-2</v>
      </c>
      <c r="O321" s="2">
        <v>0.74353766799999998</v>
      </c>
      <c r="P321" s="2">
        <f t="shared" si="19"/>
        <v>372.12407634191516</v>
      </c>
      <c r="R321" s="2">
        <f t="shared" si="18"/>
        <v>201.52978896358999</v>
      </c>
    </row>
    <row r="322" spans="1:19" x14ac:dyDescent="0.25">
      <c r="A322" s="2">
        <v>316</v>
      </c>
      <c r="B322" s="2" t="s">
        <v>22</v>
      </c>
      <c r="C322" s="6">
        <v>44741</v>
      </c>
      <c r="D322" s="2" t="s">
        <v>55</v>
      </c>
      <c r="E322" s="2" t="s">
        <v>56</v>
      </c>
      <c r="F322" s="2">
        <v>3</v>
      </c>
      <c r="H322" s="2" t="s">
        <v>26</v>
      </c>
      <c r="I322" s="2">
        <v>102</v>
      </c>
      <c r="J322" s="2">
        <f t="shared" si="16"/>
        <v>32.467532467532465</v>
      </c>
      <c r="K322" s="2">
        <v>13</v>
      </c>
      <c r="L322" s="2" t="s">
        <v>31</v>
      </c>
      <c r="M322" s="2">
        <v>1</v>
      </c>
      <c r="N322" s="2">
        <f t="shared" si="17"/>
        <v>8.2792207792207778E-2</v>
      </c>
      <c r="O322" s="2">
        <v>0.74353766799999998</v>
      </c>
      <c r="P322" s="9">
        <f>(0.168*O322*(J322^2.471))-((0.168*O322*(J322^2.471))*0.025)</f>
        <v>661.31451033530027</v>
      </c>
      <c r="Q322" s="2">
        <f>SUM(P319:P322)</f>
        <v>1473.4355111491861</v>
      </c>
      <c r="R322" s="2">
        <f t="shared" si="18"/>
        <v>345.59850911689546</v>
      </c>
      <c r="S322" s="2">
        <f>SUM(R319:R322)</f>
        <v>786.41265285430654</v>
      </c>
    </row>
    <row r="323" spans="1:19" ht="30" x14ac:dyDescent="0.25">
      <c r="A323" s="2">
        <v>317</v>
      </c>
      <c r="B323" s="2" t="s">
        <v>22</v>
      </c>
      <c r="C323" s="6">
        <v>44741</v>
      </c>
      <c r="D323" s="2" t="s">
        <v>55</v>
      </c>
      <c r="E323" s="2" t="s">
        <v>56</v>
      </c>
      <c r="F323" s="2">
        <v>4</v>
      </c>
      <c r="G323" s="7" t="s">
        <v>60</v>
      </c>
      <c r="H323" s="2" t="s">
        <v>26</v>
      </c>
      <c r="I323" s="2">
        <v>250</v>
      </c>
      <c r="J323" s="2">
        <f t="shared" si="16"/>
        <v>79.577285459638404</v>
      </c>
      <c r="K323" s="2">
        <v>40</v>
      </c>
      <c r="L323" s="2" t="s">
        <v>27</v>
      </c>
      <c r="M323" s="2" t="s">
        <v>28</v>
      </c>
      <c r="N323" s="2">
        <f t="shared" si="17"/>
        <v>0.49735803412274004</v>
      </c>
      <c r="O323" s="2">
        <v>0.74353766799999998</v>
      </c>
      <c r="P323" s="2">
        <f t="shared" si="19"/>
        <v>6215.3011055771703</v>
      </c>
      <c r="R323" s="2">
        <f t="shared" si="18"/>
        <v>2528.7523434035115</v>
      </c>
    </row>
    <row r="324" spans="1:19" x14ac:dyDescent="0.25">
      <c r="A324" s="2">
        <v>318</v>
      </c>
      <c r="B324" s="2" t="s">
        <v>22</v>
      </c>
      <c r="C324" s="6">
        <v>44741</v>
      </c>
      <c r="D324" s="2" t="s">
        <v>55</v>
      </c>
      <c r="E324" s="2" t="s">
        <v>56</v>
      </c>
      <c r="F324" s="2">
        <v>4</v>
      </c>
      <c r="H324" s="2" t="s">
        <v>26</v>
      </c>
      <c r="I324" s="2">
        <v>97</v>
      </c>
      <c r="J324" s="2">
        <f t="shared" si="16"/>
        <v>30.8759867583397</v>
      </c>
      <c r="K324" s="2">
        <v>25</v>
      </c>
      <c r="L324" s="2" t="s">
        <v>27</v>
      </c>
      <c r="M324" s="2" t="s">
        <v>28</v>
      </c>
      <c r="N324" s="2">
        <f t="shared" si="17"/>
        <v>7.4874267888973778E-2</v>
      </c>
      <c r="O324" s="2">
        <v>0.74353766799999998</v>
      </c>
      <c r="P324" s="2">
        <f t="shared" si="19"/>
        <v>599.05316522792918</v>
      </c>
      <c r="R324" s="2">
        <f t="shared" si="18"/>
        <v>309.10976792176683</v>
      </c>
    </row>
    <row r="325" spans="1:19" x14ac:dyDescent="0.25">
      <c r="A325" s="2">
        <v>319</v>
      </c>
      <c r="B325" s="2" t="s">
        <v>22</v>
      </c>
      <c r="C325" s="6">
        <v>44741</v>
      </c>
      <c r="D325" s="2" t="s">
        <v>55</v>
      </c>
      <c r="E325" s="2" t="s">
        <v>56</v>
      </c>
      <c r="F325" s="2">
        <v>4</v>
      </c>
      <c r="H325" s="2" t="s">
        <v>26</v>
      </c>
      <c r="I325" s="2">
        <v>57</v>
      </c>
      <c r="J325" s="2">
        <f t="shared" si="16"/>
        <v>18.143621084797555</v>
      </c>
      <c r="K325" s="2">
        <v>35</v>
      </c>
      <c r="L325" s="2" t="s">
        <v>27</v>
      </c>
      <c r="M325" s="2" t="s">
        <v>28</v>
      </c>
      <c r="N325" s="2">
        <f t="shared" si="17"/>
        <v>2.5854660045836517E-2</v>
      </c>
      <c r="O325" s="2">
        <v>0.74353766799999998</v>
      </c>
      <c r="P325" s="2">
        <f t="shared" si="19"/>
        <v>161.03459307993759</v>
      </c>
      <c r="R325" s="2">
        <f t="shared" si="18"/>
        <v>94.955835318833806</v>
      </c>
    </row>
    <row r="326" spans="1:19" x14ac:dyDescent="0.25">
      <c r="A326" s="2">
        <v>320</v>
      </c>
      <c r="B326" s="2" t="s">
        <v>22</v>
      </c>
      <c r="C326" s="6">
        <v>44741</v>
      </c>
      <c r="D326" s="2" t="s">
        <v>55</v>
      </c>
      <c r="E326" s="2" t="s">
        <v>56</v>
      </c>
      <c r="F326" s="2">
        <v>4</v>
      </c>
      <c r="H326" s="2" t="s">
        <v>26</v>
      </c>
      <c r="I326" s="2">
        <v>62.5</v>
      </c>
      <c r="J326" s="2">
        <f t="shared" si="16"/>
        <v>19.894321364909601</v>
      </c>
      <c r="K326" s="2">
        <v>40</v>
      </c>
      <c r="L326" s="2" t="s">
        <v>27</v>
      </c>
      <c r="M326" s="2" t="s">
        <v>28</v>
      </c>
      <c r="N326" s="2">
        <f t="shared" si="17"/>
        <v>3.1084877132671253E-2</v>
      </c>
      <c r="O326" s="2">
        <v>0.74353766799999998</v>
      </c>
      <c r="P326" s="2">
        <f t="shared" si="19"/>
        <v>202.19570896924259</v>
      </c>
      <c r="R326" s="2">
        <f t="shared" si="18"/>
        <v>116.50192931351648</v>
      </c>
    </row>
    <row r="327" spans="1:19" x14ac:dyDescent="0.25">
      <c r="A327" s="2">
        <v>321</v>
      </c>
      <c r="B327" s="2" t="s">
        <v>22</v>
      </c>
      <c r="C327" s="6">
        <v>44741</v>
      </c>
      <c r="D327" s="2" t="s">
        <v>55</v>
      </c>
      <c r="E327" s="2" t="s">
        <v>56</v>
      </c>
      <c r="F327" s="2">
        <v>4</v>
      </c>
      <c r="H327" s="2" t="s">
        <v>26</v>
      </c>
      <c r="I327" s="2">
        <v>111.5</v>
      </c>
      <c r="J327" s="2">
        <f t="shared" si="16"/>
        <v>35.491469314998724</v>
      </c>
      <c r="K327" s="2">
        <v>30</v>
      </c>
      <c r="L327" s="2" t="s">
        <v>27</v>
      </c>
      <c r="M327" s="2" t="s">
        <v>28</v>
      </c>
      <c r="N327" s="2">
        <f t="shared" si="17"/>
        <v>9.893247071555894E-2</v>
      </c>
      <c r="O327" s="2">
        <v>0.74353766799999998</v>
      </c>
      <c r="P327" s="2">
        <f t="shared" si="19"/>
        <v>845.21775049219173</v>
      </c>
      <c r="R327" s="2">
        <f t="shared" si="18"/>
        <v>421.14309512069309</v>
      </c>
    </row>
    <row r="328" spans="1:19" x14ac:dyDescent="0.25">
      <c r="A328" s="2">
        <v>322</v>
      </c>
      <c r="B328" s="2" t="s">
        <v>22</v>
      </c>
      <c r="C328" s="6">
        <v>44741</v>
      </c>
      <c r="D328" s="2" t="s">
        <v>55</v>
      </c>
      <c r="E328" s="2" t="s">
        <v>56</v>
      </c>
      <c r="F328" s="2">
        <v>4</v>
      </c>
      <c r="H328" s="2" t="s">
        <v>26</v>
      </c>
      <c r="I328" s="2">
        <v>80.5</v>
      </c>
      <c r="J328" s="2">
        <f t="shared" ref="J328:J391" si="20">I328/3.1416</f>
        <v>25.623885918003566</v>
      </c>
      <c r="K328" s="2">
        <v>25</v>
      </c>
      <c r="L328" s="2" t="s">
        <v>27</v>
      </c>
      <c r="M328" s="2" t="s">
        <v>28</v>
      </c>
      <c r="N328" s="2">
        <f t="shared" ref="N328:N391" si="21">0.00007854*(J328^2)</f>
        <v>5.1568070409982188E-2</v>
      </c>
      <c r="O328" s="2">
        <v>0.74353766799999998</v>
      </c>
      <c r="P328" s="2">
        <f t="shared" si="19"/>
        <v>377.89751164758411</v>
      </c>
      <c r="R328" s="2">
        <f t="shared" ref="R328:R391" si="22">(0.199*(O328^0.899))*(J328^2.22)</f>
        <v>204.33668027657728</v>
      </c>
    </row>
    <row r="329" spans="1:19" x14ac:dyDescent="0.25">
      <c r="A329" s="2">
        <v>323</v>
      </c>
      <c r="B329" s="2" t="s">
        <v>22</v>
      </c>
      <c r="C329" s="6">
        <v>44741</v>
      </c>
      <c r="D329" s="2" t="s">
        <v>55</v>
      </c>
      <c r="E329" s="2" t="s">
        <v>56</v>
      </c>
      <c r="F329" s="2">
        <v>4</v>
      </c>
      <c r="H329" s="2" t="s">
        <v>26</v>
      </c>
      <c r="I329" s="2">
        <v>65</v>
      </c>
      <c r="J329" s="2">
        <f t="shared" si="20"/>
        <v>20.690094219505983</v>
      </c>
      <c r="K329" s="2">
        <v>20</v>
      </c>
      <c r="L329" s="2" t="s">
        <v>27</v>
      </c>
      <c r="M329" s="2" t="s">
        <v>28</v>
      </c>
      <c r="N329" s="2">
        <f t="shared" si="21"/>
        <v>3.3621403106697222E-2</v>
      </c>
      <c r="O329" s="2">
        <v>0.74353766799999998</v>
      </c>
      <c r="P329" s="2">
        <f t="shared" si="19"/>
        <v>222.77236533345618</v>
      </c>
      <c r="R329" s="2">
        <f t="shared" si="22"/>
        <v>127.10046245476941</v>
      </c>
    </row>
    <row r="330" spans="1:19" x14ac:dyDescent="0.25">
      <c r="A330" s="2">
        <v>324</v>
      </c>
      <c r="B330" s="2" t="s">
        <v>22</v>
      </c>
      <c r="C330" s="6">
        <v>44741</v>
      </c>
      <c r="D330" s="2" t="s">
        <v>55</v>
      </c>
      <c r="E330" s="2" t="s">
        <v>56</v>
      </c>
      <c r="F330" s="2">
        <v>4</v>
      </c>
      <c r="H330" s="2" t="s">
        <v>26</v>
      </c>
      <c r="I330" s="2">
        <v>220</v>
      </c>
      <c r="J330" s="2">
        <f t="shared" si="20"/>
        <v>70.0280112044818</v>
      </c>
      <c r="K330" s="2">
        <v>30</v>
      </c>
      <c r="L330" s="2" t="s">
        <v>27</v>
      </c>
      <c r="M330" s="2" t="s">
        <v>28</v>
      </c>
      <c r="N330" s="2">
        <f t="shared" si="21"/>
        <v>0.38515406162464999</v>
      </c>
      <c r="O330" s="2">
        <v>0.74353766799999998</v>
      </c>
      <c r="P330" s="2">
        <f t="shared" si="19"/>
        <v>4531.8847428471281</v>
      </c>
      <c r="R330" s="2">
        <f t="shared" si="22"/>
        <v>1903.9600451364483</v>
      </c>
    </row>
    <row r="331" spans="1:19" x14ac:dyDescent="0.25">
      <c r="A331" s="2">
        <v>325</v>
      </c>
      <c r="B331" s="2" t="s">
        <v>22</v>
      </c>
      <c r="C331" s="6">
        <v>44741</v>
      </c>
      <c r="D331" s="2" t="s">
        <v>55</v>
      </c>
      <c r="E331" s="2" t="s">
        <v>56</v>
      </c>
      <c r="F331" s="2">
        <v>4</v>
      </c>
      <c r="H331" s="2" t="s">
        <v>26</v>
      </c>
      <c r="I331" s="2">
        <v>95</v>
      </c>
      <c r="J331" s="2">
        <f t="shared" si="20"/>
        <v>30.239368474662594</v>
      </c>
      <c r="K331" s="2">
        <v>20</v>
      </c>
      <c r="L331" s="2" t="s">
        <v>27</v>
      </c>
      <c r="M331" s="2" t="s">
        <v>28</v>
      </c>
      <c r="N331" s="2">
        <f t="shared" si="21"/>
        <v>7.1818500127323673E-2</v>
      </c>
      <c r="O331" s="2">
        <v>0.74353766799999998</v>
      </c>
      <c r="P331" s="2">
        <f t="shared" si="19"/>
        <v>568.99367728124435</v>
      </c>
      <c r="R331" s="2">
        <f t="shared" si="22"/>
        <v>295.13851156832601</v>
      </c>
    </row>
    <row r="332" spans="1:19" x14ac:dyDescent="0.25">
      <c r="A332" s="2">
        <v>326</v>
      </c>
      <c r="B332" s="2" t="s">
        <v>22</v>
      </c>
      <c r="C332" s="6">
        <v>44741</v>
      </c>
      <c r="D332" s="2" t="s">
        <v>55</v>
      </c>
      <c r="E332" s="2" t="s">
        <v>56</v>
      </c>
      <c r="F332" s="2">
        <v>4</v>
      </c>
      <c r="H332" s="2" t="s">
        <v>26</v>
      </c>
      <c r="I332" s="2">
        <v>115</v>
      </c>
      <c r="J332" s="2">
        <f t="shared" si="20"/>
        <v>36.605551311433665</v>
      </c>
      <c r="K332" s="2">
        <v>30</v>
      </c>
      <c r="L332" s="2" t="s">
        <v>27</v>
      </c>
      <c r="M332" s="2" t="s">
        <v>28</v>
      </c>
      <c r="N332" s="2">
        <f t="shared" si="21"/>
        <v>0.10524096002037178</v>
      </c>
      <c r="O332" s="2">
        <v>0.74353766799999998</v>
      </c>
      <c r="P332" s="2">
        <f t="shared" ref="P332:P395" si="23">0.168*O332*(J332^2.471)</f>
        <v>912.2981104188874</v>
      </c>
      <c r="Q332" s="2">
        <f>SUM(P323:P332)</f>
        <v>14636.648730874771</v>
      </c>
      <c r="R332" s="2">
        <f t="shared" si="22"/>
        <v>451.05415166165625</v>
      </c>
      <c r="S332" s="2">
        <f>SUM(R323:R332)</f>
        <v>6452.0528221760987</v>
      </c>
    </row>
    <row r="333" spans="1:19" ht="30" x14ac:dyDescent="0.25">
      <c r="A333" s="2">
        <v>327</v>
      </c>
      <c r="B333" s="2" t="s">
        <v>22</v>
      </c>
      <c r="C333" s="6">
        <v>44741</v>
      </c>
      <c r="D333" s="2" t="s">
        <v>55</v>
      </c>
      <c r="E333" s="2" t="s">
        <v>56</v>
      </c>
      <c r="F333" s="2">
        <v>5</v>
      </c>
      <c r="G333" s="10" t="s">
        <v>61</v>
      </c>
      <c r="H333" s="2" t="s">
        <v>26</v>
      </c>
      <c r="I333" s="2">
        <v>140</v>
      </c>
      <c r="J333" s="2">
        <f t="shared" si="20"/>
        <v>44.563279857397504</v>
      </c>
      <c r="K333" s="2">
        <v>35</v>
      </c>
      <c r="L333" s="2" t="s">
        <v>27</v>
      </c>
      <c r="M333" s="2" t="s">
        <v>28</v>
      </c>
      <c r="N333" s="2">
        <f t="shared" si="21"/>
        <v>0.15597147950089127</v>
      </c>
      <c r="O333" s="2">
        <v>0.74353766799999998</v>
      </c>
      <c r="P333" s="2">
        <f t="shared" si="23"/>
        <v>1483.3197797503758</v>
      </c>
      <c r="R333" s="2">
        <f t="shared" si="22"/>
        <v>698.04547824892893</v>
      </c>
    </row>
    <row r="334" spans="1:19" x14ac:dyDescent="0.25">
      <c r="A334" s="2">
        <v>328</v>
      </c>
      <c r="B334" s="2" t="s">
        <v>22</v>
      </c>
      <c r="C334" s="6">
        <v>44741</v>
      </c>
      <c r="D334" s="2" t="s">
        <v>55</v>
      </c>
      <c r="E334" s="2" t="s">
        <v>56</v>
      </c>
      <c r="F334" s="2">
        <v>5</v>
      </c>
      <c r="H334" s="2" t="s">
        <v>26</v>
      </c>
      <c r="I334" s="2">
        <v>156</v>
      </c>
      <c r="J334" s="2">
        <f t="shared" si="20"/>
        <v>49.65622612681436</v>
      </c>
      <c r="K334" s="2">
        <v>35</v>
      </c>
      <c r="L334" s="2" t="s">
        <v>27</v>
      </c>
      <c r="M334" s="2" t="s">
        <v>28</v>
      </c>
      <c r="N334" s="2">
        <f t="shared" si="21"/>
        <v>0.19365928189457601</v>
      </c>
      <c r="O334" s="2">
        <v>0.74353766799999998</v>
      </c>
      <c r="P334" s="2">
        <f t="shared" si="23"/>
        <v>1938.0424899506502</v>
      </c>
      <c r="Q334" s="2">
        <f>SUM(P333:P334)</f>
        <v>3421.362269701026</v>
      </c>
      <c r="R334" s="2">
        <f t="shared" si="22"/>
        <v>887.59753475404784</v>
      </c>
      <c r="S334" s="2">
        <f>SUM(R333:R334)</f>
        <v>1585.6430130029767</v>
      </c>
    </row>
    <row r="335" spans="1:19" ht="30" x14ac:dyDescent="0.25">
      <c r="A335" s="2">
        <v>329</v>
      </c>
      <c r="B335" s="2" t="s">
        <v>22</v>
      </c>
      <c r="C335" s="6">
        <v>44741</v>
      </c>
      <c r="D335" s="2" t="s">
        <v>55</v>
      </c>
      <c r="E335" s="2" t="s">
        <v>56</v>
      </c>
      <c r="F335" s="2">
        <v>6</v>
      </c>
      <c r="G335" s="7" t="s">
        <v>62</v>
      </c>
      <c r="H335" s="2" t="s">
        <v>35</v>
      </c>
      <c r="I335" s="2">
        <v>17</v>
      </c>
      <c r="J335" s="2">
        <f t="shared" si="20"/>
        <v>5.4112554112554117</v>
      </c>
      <c r="K335" s="2">
        <v>3.5</v>
      </c>
      <c r="L335" s="2" t="s">
        <v>27</v>
      </c>
      <c r="M335" s="2" t="s">
        <v>28</v>
      </c>
      <c r="N335" s="2">
        <f t="shared" si="21"/>
        <v>2.29978354978355E-3</v>
      </c>
      <c r="O335" s="2">
        <v>0.54003662799999996</v>
      </c>
      <c r="P335" s="2">
        <f t="shared" si="23"/>
        <v>5.8845321291867325</v>
      </c>
      <c r="R335" s="2">
        <f t="shared" si="22"/>
        <v>4.8553795171985588</v>
      </c>
    </row>
    <row r="336" spans="1:19" x14ac:dyDescent="0.25">
      <c r="A336" s="2">
        <v>330</v>
      </c>
      <c r="B336" s="2" t="s">
        <v>22</v>
      </c>
      <c r="C336" s="6">
        <v>44741</v>
      </c>
      <c r="D336" s="2" t="s">
        <v>55</v>
      </c>
      <c r="E336" s="2" t="s">
        <v>56</v>
      </c>
      <c r="F336" s="2">
        <v>6</v>
      </c>
      <c r="H336" s="2" t="s">
        <v>35</v>
      </c>
      <c r="I336" s="2">
        <v>36.5</v>
      </c>
      <c r="J336" s="2">
        <f t="shared" si="20"/>
        <v>11.618283677107208</v>
      </c>
      <c r="K336" s="2">
        <v>9</v>
      </c>
      <c r="L336" s="2" t="s">
        <v>27</v>
      </c>
      <c r="M336" s="2" t="s">
        <v>28</v>
      </c>
      <c r="N336" s="2">
        <f t="shared" si="21"/>
        <v>1.0601683855360328E-2</v>
      </c>
      <c r="O336" s="2">
        <v>0.54003662799999996</v>
      </c>
      <c r="P336" s="2">
        <f t="shared" si="23"/>
        <v>38.877499258501693</v>
      </c>
      <c r="R336" s="2">
        <f t="shared" si="22"/>
        <v>26.479924074048284</v>
      </c>
    </row>
    <row r="337" spans="1:20" x14ac:dyDescent="0.25">
      <c r="A337" s="2">
        <v>331</v>
      </c>
      <c r="B337" s="2" t="s">
        <v>22</v>
      </c>
      <c r="C337" s="6">
        <v>44741</v>
      </c>
      <c r="D337" s="2" t="s">
        <v>55</v>
      </c>
      <c r="E337" s="2" t="s">
        <v>56</v>
      </c>
      <c r="F337" s="2">
        <v>6</v>
      </c>
      <c r="H337" s="2" t="s">
        <v>26</v>
      </c>
      <c r="I337" s="2">
        <v>92</v>
      </c>
      <c r="J337" s="2">
        <f t="shared" si="20"/>
        <v>29.284441049146931</v>
      </c>
      <c r="K337" s="2">
        <v>17</v>
      </c>
      <c r="L337" s="2" t="s">
        <v>27</v>
      </c>
      <c r="M337" s="2" t="s">
        <v>28</v>
      </c>
      <c r="N337" s="2">
        <f t="shared" si="21"/>
        <v>6.7354214413037947E-2</v>
      </c>
      <c r="O337" s="2">
        <v>0.74353766799999998</v>
      </c>
      <c r="P337" s="2">
        <f t="shared" si="23"/>
        <v>525.62030413814296</v>
      </c>
      <c r="R337" s="2">
        <f t="shared" si="22"/>
        <v>274.84538923034023</v>
      </c>
    </row>
    <row r="338" spans="1:20" x14ac:dyDescent="0.25">
      <c r="A338" s="2">
        <v>332</v>
      </c>
      <c r="B338" s="2" t="s">
        <v>22</v>
      </c>
      <c r="C338" s="6">
        <v>44741</v>
      </c>
      <c r="D338" s="2" t="s">
        <v>55</v>
      </c>
      <c r="E338" s="2" t="s">
        <v>56</v>
      </c>
      <c r="F338" s="2">
        <v>6</v>
      </c>
      <c r="H338" s="2" t="s">
        <v>26</v>
      </c>
      <c r="I338" s="2">
        <v>100</v>
      </c>
      <c r="J338" s="2">
        <f t="shared" si="20"/>
        <v>31.830914183855359</v>
      </c>
      <c r="K338" s="2">
        <v>17</v>
      </c>
      <c r="L338" s="2" t="s">
        <v>27</v>
      </c>
      <c r="M338" s="2" t="s">
        <v>28</v>
      </c>
      <c r="N338" s="2">
        <f t="shared" si="21"/>
        <v>7.9577285459638408E-2</v>
      </c>
      <c r="O338" s="2">
        <v>0.74353766799999998</v>
      </c>
      <c r="P338" s="2">
        <f t="shared" si="23"/>
        <v>645.88085546801631</v>
      </c>
      <c r="R338" s="2">
        <f t="shared" si="22"/>
        <v>330.73448403146847</v>
      </c>
    </row>
    <row r="339" spans="1:20" x14ac:dyDescent="0.25">
      <c r="A339" s="2">
        <v>333</v>
      </c>
      <c r="B339" s="2" t="s">
        <v>22</v>
      </c>
      <c r="C339" s="6">
        <v>44741</v>
      </c>
      <c r="D339" s="2" t="s">
        <v>55</v>
      </c>
      <c r="E339" s="2" t="s">
        <v>56</v>
      </c>
      <c r="F339" s="2">
        <v>6</v>
      </c>
      <c r="H339" s="2" t="s">
        <v>26</v>
      </c>
      <c r="I339" s="2">
        <v>13.5</v>
      </c>
      <c r="J339" s="2">
        <f t="shared" si="20"/>
        <v>4.2971734148204739</v>
      </c>
      <c r="K339" s="2">
        <v>3.5</v>
      </c>
      <c r="L339" s="2" t="s">
        <v>27</v>
      </c>
      <c r="M339" s="2" t="s">
        <v>28</v>
      </c>
      <c r="N339" s="2">
        <f t="shared" si="21"/>
        <v>1.45029602750191E-3</v>
      </c>
      <c r="O339" s="2">
        <v>0.74353766799999998</v>
      </c>
      <c r="P339" s="2">
        <f t="shared" si="23"/>
        <v>4.5836046757273312</v>
      </c>
      <c r="R339" s="2">
        <f t="shared" si="22"/>
        <v>3.8798992205708576</v>
      </c>
    </row>
    <row r="340" spans="1:20" x14ac:dyDescent="0.25">
      <c r="A340" s="2">
        <v>334</v>
      </c>
      <c r="B340" s="2" t="s">
        <v>22</v>
      </c>
      <c r="C340" s="6">
        <v>44741</v>
      </c>
      <c r="D340" s="2" t="s">
        <v>55</v>
      </c>
      <c r="E340" s="2" t="s">
        <v>56</v>
      </c>
      <c r="F340" s="2">
        <v>6</v>
      </c>
      <c r="H340" s="2" t="s">
        <v>26</v>
      </c>
      <c r="I340" s="2">
        <v>10</v>
      </c>
      <c r="J340" s="2">
        <f t="shared" si="20"/>
        <v>3.1830914183855361</v>
      </c>
      <c r="K340" s="2">
        <v>2.5</v>
      </c>
      <c r="L340" s="2" t="s">
        <v>27</v>
      </c>
      <c r="M340" s="2" t="s">
        <v>28</v>
      </c>
      <c r="N340" s="2">
        <f t="shared" si="21"/>
        <v>7.9577285459638415E-4</v>
      </c>
      <c r="O340" s="2">
        <v>0.74353766799999998</v>
      </c>
      <c r="P340" s="2">
        <f t="shared" si="23"/>
        <v>2.1834960561237424</v>
      </c>
      <c r="Q340" s="2">
        <f>SUM(P335:P340)</f>
        <v>1223.0302917256988</v>
      </c>
      <c r="R340" s="2">
        <f t="shared" si="22"/>
        <v>1.9928723379851789</v>
      </c>
      <c r="S340" s="2">
        <f>SUM(R335:R340)</f>
        <v>642.78794841161164</v>
      </c>
    </row>
    <row r="341" spans="1:20" ht="30" x14ac:dyDescent="0.25">
      <c r="A341" s="2">
        <v>335</v>
      </c>
      <c r="B341" s="2" t="s">
        <v>22</v>
      </c>
      <c r="C341" s="6">
        <v>44742</v>
      </c>
      <c r="D341" s="2" t="s">
        <v>55</v>
      </c>
      <c r="E341" s="2" t="s">
        <v>63</v>
      </c>
      <c r="F341" s="2">
        <v>1</v>
      </c>
      <c r="G341" s="10" t="s">
        <v>64</v>
      </c>
      <c r="H341" s="2" t="s">
        <v>26</v>
      </c>
      <c r="I341" s="2">
        <v>10.5</v>
      </c>
      <c r="J341" s="2">
        <f t="shared" si="20"/>
        <v>3.3422459893048129</v>
      </c>
      <c r="K341" s="2">
        <v>2</v>
      </c>
      <c r="L341" s="2" t="s">
        <v>31</v>
      </c>
      <c r="M341" s="2">
        <v>3</v>
      </c>
      <c r="N341" s="2">
        <f t="shared" si="21"/>
        <v>8.7733957219251351E-4</v>
      </c>
      <c r="O341" s="2">
        <v>0.74353766799999998</v>
      </c>
      <c r="P341" s="9">
        <f>0.0696*O341*((J341^2)*K341)^0.931</f>
        <v>0.93310531135320418</v>
      </c>
      <c r="R341" s="2">
        <f t="shared" si="22"/>
        <v>2.2208525383184887</v>
      </c>
      <c r="T341" t="s">
        <v>65</v>
      </c>
    </row>
    <row r="342" spans="1:20" x14ac:dyDescent="0.25">
      <c r="A342" s="2">
        <v>336</v>
      </c>
      <c r="B342" s="2" t="s">
        <v>22</v>
      </c>
      <c r="C342" s="6">
        <v>44742</v>
      </c>
      <c r="D342" s="2" t="s">
        <v>55</v>
      </c>
      <c r="E342" s="2" t="s">
        <v>63</v>
      </c>
      <c r="F342" s="2">
        <v>1</v>
      </c>
      <c r="H342" s="2" t="s">
        <v>26</v>
      </c>
      <c r="I342" s="2">
        <v>23.5</v>
      </c>
      <c r="J342" s="2">
        <f t="shared" si="20"/>
        <v>7.48026483320601</v>
      </c>
      <c r="K342" s="2">
        <v>11</v>
      </c>
      <c r="L342" s="2" t="s">
        <v>27</v>
      </c>
      <c r="M342" s="2" t="s">
        <v>28</v>
      </c>
      <c r="N342" s="2">
        <f t="shared" si="21"/>
        <v>4.3946555895085313E-3</v>
      </c>
      <c r="O342" s="2">
        <v>0.74353766799999998</v>
      </c>
      <c r="P342" s="2">
        <f t="shared" si="23"/>
        <v>18.032714194952252</v>
      </c>
      <c r="R342" s="2">
        <f t="shared" si="22"/>
        <v>13.281591948248387</v>
      </c>
    </row>
    <row r="343" spans="1:20" x14ac:dyDescent="0.25">
      <c r="A343" s="2">
        <v>337</v>
      </c>
      <c r="B343" s="2" t="s">
        <v>22</v>
      </c>
      <c r="C343" s="6">
        <v>44742</v>
      </c>
      <c r="D343" s="2" t="s">
        <v>55</v>
      </c>
      <c r="E343" s="2" t="s">
        <v>63</v>
      </c>
      <c r="F343" s="2">
        <v>1</v>
      </c>
      <c r="H343" s="2" t="s">
        <v>26</v>
      </c>
      <c r="I343" s="2">
        <v>22</v>
      </c>
      <c r="J343" s="2">
        <f t="shared" si="20"/>
        <v>7.0028011204481793</v>
      </c>
      <c r="K343" s="2">
        <v>10.5</v>
      </c>
      <c r="L343" s="2" t="s">
        <v>27</v>
      </c>
      <c r="M343" s="2" t="s">
        <v>28</v>
      </c>
      <c r="N343" s="2">
        <f t="shared" si="21"/>
        <v>3.8515406162464988E-3</v>
      </c>
      <c r="O343" s="2">
        <v>0.74353766799999998</v>
      </c>
      <c r="P343" s="2">
        <f t="shared" si="23"/>
        <v>15.320708732949997</v>
      </c>
      <c r="R343" s="2">
        <f t="shared" si="22"/>
        <v>11.472493766995326</v>
      </c>
    </row>
    <row r="344" spans="1:20" x14ac:dyDescent="0.25">
      <c r="A344" s="2">
        <v>338</v>
      </c>
      <c r="B344" s="2" t="s">
        <v>22</v>
      </c>
      <c r="C344" s="6">
        <v>44742</v>
      </c>
      <c r="D344" s="2" t="s">
        <v>55</v>
      </c>
      <c r="E344" s="2" t="s">
        <v>63</v>
      </c>
      <c r="F344" s="2">
        <v>1</v>
      </c>
      <c r="H344" s="2" t="s">
        <v>26</v>
      </c>
      <c r="I344" s="2">
        <v>46.5</v>
      </c>
      <c r="J344" s="2">
        <f t="shared" si="20"/>
        <v>14.801375095492743</v>
      </c>
      <c r="K344" s="2">
        <v>2</v>
      </c>
      <c r="L344" s="2" t="s">
        <v>31</v>
      </c>
      <c r="M344" s="2">
        <v>3</v>
      </c>
      <c r="N344" s="2">
        <f t="shared" si="21"/>
        <v>1.7206598548510314E-2</v>
      </c>
      <c r="O344" s="2">
        <v>0.74353766799999998</v>
      </c>
      <c r="P344" s="9">
        <f>0.0696*O344*((J344^2)*K344)^0.931</f>
        <v>14.902996000690303</v>
      </c>
      <c r="R344" s="2">
        <f t="shared" si="22"/>
        <v>60.426165301273237</v>
      </c>
      <c r="T344" t="s">
        <v>65</v>
      </c>
    </row>
    <row r="345" spans="1:20" x14ac:dyDescent="0.25">
      <c r="A345" s="2">
        <v>339</v>
      </c>
      <c r="B345" s="2" t="s">
        <v>22</v>
      </c>
      <c r="C345" s="6">
        <v>44742</v>
      </c>
      <c r="D345" s="2" t="s">
        <v>55</v>
      </c>
      <c r="E345" s="2" t="s">
        <v>63</v>
      </c>
      <c r="F345" s="2">
        <v>1</v>
      </c>
      <c r="H345" s="2" t="s">
        <v>26</v>
      </c>
      <c r="I345" s="2">
        <v>34.5</v>
      </c>
      <c r="J345" s="2">
        <f t="shared" si="20"/>
        <v>10.981665393430099</v>
      </c>
      <c r="K345" s="2">
        <v>15</v>
      </c>
      <c r="L345" s="2" t="s">
        <v>27</v>
      </c>
      <c r="M345" s="2" t="s">
        <v>28</v>
      </c>
      <c r="N345" s="2">
        <f t="shared" si="21"/>
        <v>9.4716864018334606E-3</v>
      </c>
      <c r="O345" s="2">
        <v>0.74353766799999998</v>
      </c>
      <c r="P345" s="2">
        <f t="shared" si="23"/>
        <v>46.569695230050556</v>
      </c>
      <c r="R345" s="2">
        <f t="shared" si="22"/>
        <v>31.148552544871379</v>
      </c>
    </row>
    <row r="346" spans="1:20" x14ac:dyDescent="0.25">
      <c r="A346" s="2">
        <v>340</v>
      </c>
      <c r="B346" s="2" t="s">
        <v>22</v>
      </c>
      <c r="C346" s="6">
        <v>44742</v>
      </c>
      <c r="D346" s="2" t="s">
        <v>55</v>
      </c>
      <c r="E346" s="2" t="s">
        <v>63</v>
      </c>
      <c r="F346" s="2">
        <v>1</v>
      </c>
      <c r="H346" s="2" t="s">
        <v>26</v>
      </c>
      <c r="I346" s="2">
        <v>48.5</v>
      </c>
      <c r="J346" s="2">
        <f t="shared" si="20"/>
        <v>15.43799337916985</v>
      </c>
      <c r="K346" s="2">
        <v>15</v>
      </c>
      <c r="L346" s="2" t="s">
        <v>27</v>
      </c>
      <c r="M346" s="2" t="s">
        <v>28</v>
      </c>
      <c r="N346" s="2">
        <f t="shared" si="21"/>
        <v>1.8718566972243444E-2</v>
      </c>
      <c r="O346" s="2">
        <v>0.74353766799999998</v>
      </c>
      <c r="P346" s="2">
        <f t="shared" si="23"/>
        <v>108.04887463282967</v>
      </c>
      <c r="R346" s="2">
        <f t="shared" si="22"/>
        <v>66.347740700731094</v>
      </c>
    </row>
    <row r="347" spans="1:20" x14ac:dyDescent="0.25">
      <c r="A347" s="2">
        <v>341</v>
      </c>
      <c r="B347" s="2" t="s">
        <v>22</v>
      </c>
      <c r="C347" s="6">
        <v>44742</v>
      </c>
      <c r="D347" s="2" t="s">
        <v>55</v>
      </c>
      <c r="E347" s="2" t="s">
        <v>63</v>
      </c>
      <c r="F347" s="2">
        <v>1</v>
      </c>
      <c r="H347" s="2" t="s">
        <v>26</v>
      </c>
      <c r="I347" s="2">
        <v>71</v>
      </c>
      <c r="J347" s="2">
        <f t="shared" si="20"/>
        <v>22.599949070537306</v>
      </c>
      <c r="K347" s="2">
        <v>20</v>
      </c>
      <c r="L347" s="2" t="s">
        <v>27</v>
      </c>
      <c r="M347" s="2" t="s">
        <v>28</v>
      </c>
      <c r="N347" s="2">
        <f t="shared" si="21"/>
        <v>4.0114909600203717E-2</v>
      </c>
      <c r="O347" s="2">
        <v>0.74353766799999998</v>
      </c>
      <c r="P347" s="2">
        <f t="shared" si="23"/>
        <v>277.0842188385069</v>
      </c>
      <c r="R347" s="2">
        <f t="shared" si="22"/>
        <v>154.62261475006369</v>
      </c>
    </row>
    <row r="348" spans="1:20" x14ac:dyDescent="0.25">
      <c r="A348" s="2">
        <v>342</v>
      </c>
      <c r="B348" s="2" t="s">
        <v>22</v>
      </c>
      <c r="C348" s="6">
        <v>44742</v>
      </c>
      <c r="D348" s="2" t="s">
        <v>55</v>
      </c>
      <c r="E348" s="2" t="s">
        <v>63</v>
      </c>
      <c r="F348" s="2">
        <v>1</v>
      </c>
      <c r="H348" s="2" t="s">
        <v>26</v>
      </c>
      <c r="I348" s="2">
        <v>39</v>
      </c>
      <c r="J348" s="2">
        <f t="shared" si="20"/>
        <v>12.41405653170359</v>
      </c>
      <c r="K348" s="2">
        <v>2</v>
      </c>
      <c r="L348" s="2" t="s">
        <v>31</v>
      </c>
      <c r="M348" s="2">
        <v>3</v>
      </c>
      <c r="N348" s="2">
        <f t="shared" si="21"/>
        <v>1.2103705118411001E-2</v>
      </c>
      <c r="O348" s="2">
        <v>0.74353766799999998</v>
      </c>
      <c r="P348" s="9">
        <f>0.0696*O348*((J348^2)*K348)^0.931</f>
        <v>10.74084587891941</v>
      </c>
      <c r="Q348" s="2">
        <f>SUM(P341:P348)</f>
        <v>491.63315882025228</v>
      </c>
      <c r="R348" s="2">
        <f t="shared" si="22"/>
        <v>40.892428838480051</v>
      </c>
      <c r="S348" s="2">
        <f>SUM(R341:R348)</f>
        <v>380.41244038898162</v>
      </c>
      <c r="T348" t="s">
        <v>65</v>
      </c>
    </row>
    <row r="349" spans="1:20" ht="30" x14ac:dyDescent="0.25">
      <c r="A349" s="2">
        <v>343</v>
      </c>
      <c r="B349" s="2" t="s">
        <v>22</v>
      </c>
      <c r="C349" s="6">
        <v>44742</v>
      </c>
      <c r="D349" s="2" t="s">
        <v>55</v>
      </c>
      <c r="E349" s="2" t="s">
        <v>63</v>
      </c>
      <c r="F349" s="2">
        <v>2</v>
      </c>
      <c r="G349" s="7" t="s">
        <v>66</v>
      </c>
      <c r="H349" s="2" t="s">
        <v>67</v>
      </c>
      <c r="I349" s="2">
        <v>35</v>
      </c>
      <c r="J349" s="2">
        <f t="shared" si="20"/>
        <v>11.140819964349376</v>
      </c>
      <c r="K349" s="2">
        <v>13</v>
      </c>
      <c r="L349" s="2" t="s">
        <v>27</v>
      </c>
      <c r="M349" s="2" t="s">
        <v>28</v>
      </c>
      <c r="N349" s="2">
        <f t="shared" si="21"/>
        <v>9.7482174688057043E-3</v>
      </c>
      <c r="O349" s="2">
        <v>0.79200000000000004</v>
      </c>
      <c r="P349" s="2">
        <f t="shared" si="23"/>
        <v>51.40043045278027</v>
      </c>
      <c r="R349" s="2">
        <f t="shared" si="22"/>
        <v>34.037926893510758</v>
      </c>
    </row>
    <row r="350" spans="1:20" x14ac:dyDescent="0.25">
      <c r="A350" s="2">
        <v>344</v>
      </c>
      <c r="B350" s="2" t="s">
        <v>22</v>
      </c>
      <c r="C350" s="6">
        <v>44742</v>
      </c>
      <c r="D350" s="2" t="s">
        <v>55</v>
      </c>
      <c r="E350" s="2" t="s">
        <v>63</v>
      </c>
      <c r="F350" s="2">
        <v>2</v>
      </c>
      <c r="H350" s="2" t="s">
        <v>67</v>
      </c>
      <c r="I350" s="2">
        <v>72</v>
      </c>
      <c r="J350" s="2">
        <f t="shared" si="20"/>
        <v>22.918258212375861</v>
      </c>
      <c r="K350" s="2">
        <v>17</v>
      </c>
      <c r="L350" s="2" t="s">
        <v>27</v>
      </c>
      <c r="M350" s="2" t="s">
        <v>28</v>
      </c>
      <c r="N350" s="2">
        <f t="shared" si="21"/>
        <v>4.1252864782276556E-2</v>
      </c>
      <c r="O350" s="2">
        <v>0.79200000000000004</v>
      </c>
      <c r="P350" s="2">
        <f t="shared" si="23"/>
        <v>305.52251267550361</v>
      </c>
      <c r="R350" s="2">
        <f t="shared" si="22"/>
        <v>168.81467025666333</v>
      </c>
    </row>
    <row r="351" spans="1:20" x14ac:dyDescent="0.25">
      <c r="A351" s="2">
        <v>345</v>
      </c>
      <c r="B351" s="2" t="s">
        <v>22</v>
      </c>
      <c r="C351" s="6">
        <v>44742</v>
      </c>
      <c r="D351" s="2" t="s">
        <v>55</v>
      </c>
      <c r="E351" s="2" t="s">
        <v>63</v>
      </c>
      <c r="F351" s="2">
        <v>2</v>
      </c>
      <c r="H351" s="2" t="s">
        <v>67</v>
      </c>
      <c r="I351" s="2">
        <v>34.5</v>
      </c>
      <c r="J351" s="2">
        <f t="shared" si="20"/>
        <v>10.981665393430099</v>
      </c>
      <c r="K351" s="2">
        <v>9</v>
      </c>
      <c r="L351" s="2" t="s">
        <v>27</v>
      </c>
      <c r="M351" s="2" t="s">
        <v>28</v>
      </c>
      <c r="N351" s="2">
        <f t="shared" si="21"/>
        <v>9.4716864018334606E-3</v>
      </c>
      <c r="O351" s="2">
        <v>0.79200000000000004</v>
      </c>
      <c r="P351" s="2">
        <f t="shared" si="23"/>
        <v>49.605016947440035</v>
      </c>
      <c r="R351" s="2">
        <f t="shared" si="22"/>
        <v>32.967835443922752</v>
      </c>
    </row>
    <row r="352" spans="1:20" x14ac:dyDescent="0.25">
      <c r="A352" s="2">
        <v>346</v>
      </c>
      <c r="B352" s="2" t="s">
        <v>22</v>
      </c>
      <c r="C352" s="6">
        <v>44742</v>
      </c>
      <c r="D352" s="2" t="s">
        <v>55</v>
      </c>
      <c r="E352" s="2" t="s">
        <v>63</v>
      </c>
      <c r="F352" s="2">
        <v>2</v>
      </c>
      <c r="H352" s="2" t="s">
        <v>67</v>
      </c>
      <c r="I352" s="2">
        <v>31</v>
      </c>
      <c r="J352" s="2">
        <f t="shared" si="20"/>
        <v>9.8675833969951618</v>
      </c>
      <c r="K352" s="2">
        <v>6</v>
      </c>
      <c r="L352" s="2" t="s">
        <v>27</v>
      </c>
      <c r="M352" s="2" t="s">
        <v>28</v>
      </c>
      <c r="N352" s="2">
        <f t="shared" si="21"/>
        <v>7.6473771326712511E-3</v>
      </c>
      <c r="O352" s="2">
        <v>0.79200000000000004</v>
      </c>
      <c r="P352" s="2">
        <f t="shared" si="23"/>
        <v>38.082843136581211</v>
      </c>
      <c r="R352" s="2">
        <f t="shared" si="22"/>
        <v>25.998901762625074</v>
      </c>
    </row>
    <row r="353" spans="1:19" x14ac:dyDescent="0.25">
      <c r="A353" s="2">
        <v>347</v>
      </c>
      <c r="B353" s="2" t="s">
        <v>22</v>
      </c>
      <c r="C353" s="6">
        <v>44742</v>
      </c>
      <c r="D353" s="2" t="s">
        <v>55</v>
      </c>
      <c r="E353" s="2" t="s">
        <v>63</v>
      </c>
      <c r="F353" s="2">
        <v>2</v>
      </c>
      <c r="H353" s="2" t="s">
        <v>67</v>
      </c>
      <c r="I353" s="2">
        <v>41</v>
      </c>
      <c r="J353" s="2">
        <f t="shared" si="20"/>
        <v>13.050674815380697</v>
      </c>
      <c r="K353" s="2">
        <v>8</v>
      </c>
      <c r="L353" s="2" t="s">
        <v>27</v>
      </c>
      <c r="M353" s="2" t="s">
        <v>28</v>
      </c>
      <c r="N353" s="2">
        <f t="shared" si="21"/>
        <v>1.3376941685765214E-2</v>
      </c>
      <c r="O353" s="2">
        <v>0.79200000000000004</v>
      </c>
      <c r="P353" s="2">
        <f t="shared" si="23"/>
        <v>75.991239498050433</v>
      </c>
      <c r="R353" s="2">
        <f t="shared" si="22"/>
        <v>48.362885514994524</v>
      </c>
    </row>
    <row r="354" spans="1:19" x14ac:dyDescent="0.25">
      <c r="A354" s="2">
        <v>348</v>
      </c>
      <c r="B354" s="2" t="s">
        <v>22</v>
      </c>
      <c r="C354" s="6">
        <v>44742</v>
      </c>
      <c r="D354" s="2" t="s">
        <v>55</v>
      </c>
      <c r="E354" s="2" t="s">
        <v>63</v>
      </c>
      <c r="F354" s="2">
        <v>2</v>
      </c>
      <c r="H354" s="2" t="s">
        <v>26</v>
      </c>
      <c r="I354" s="2">
        <v>57.2</v>
      </c>
      <c r="J354" s="2">
        <f t="shared" si="20"/>
        <v>18.207282913165269</v>
      </c>
      <c r="K354" s="2">
        <v>16</v>
      </c>
      <c r="L354" s="2" t="s">
        <v>27</v>
      </c>
      <c r="M354" s="2" t="s">
        <v>28</v>
      </c>
      <c r="N354" s="2">
        <f t="shared" si="21"/>
        <v>2.6036414565826341E-2</v>
      </c>
      <c r="O354" s="2">
        <v>0.74353766799999998</v>
      </c>
      <c r="P354" s="2">
        <f t="shared" si="23"/>
        <v>162.43439640868471</v>
      </c>
      <c r="R354" s="2">
        <f t="shared" si="22"/>
        <v>95.697074829613555</v>
      </c>
    </row>
    <row r="355" spans="1:19" x14ac:dyDescent="0.25">
      <c r="A355" s="2">
        <v>349</v>
      </c>
      <c r="B355" s="2" t="s">
        <v>22</v>
      </c>
      <c r="C355" s="6">
        <v>44742</v>
      </c>
      <c r="D355" s="2" t="s">
        <v>55</v>
      </c>
      <c r="E355" s="2" t="s">
        <v>63</v>
      </c>
      <c r="F355" s="2">
        <v>2</v>
      </c>
      <c r="H355" s="2" t="s">
        <v>67</v>
      </c>
      <c r="I355" s="2">
        <v>61</v>
      </c>
      <c r="J355" s="2">
        <f t="shared" si="20"/>
        <v>19.416857652151769</v>
      </c>
      <c r="K355" s="2">
        <v>16</v>
      </c>
      <c r="L355" s="2" t="s">
        <v>27</v>
      </c>
      <c r="M355" s="2" t="s">
        <v>28</v>
      </c>
      <c r="N355" s="2">
        <f t="shared" si="21"/>
        <v>2.9610707919531448E-2</v>
      </c>
      <c r="O355" s="2">
        <v>0.79200000000000004</v>
      </c>
      <c r="P355" s="2">
        <f t="shared" si="23"/>
        <v>202.82647396394827</v>
      </c>
      <c r="R355" s="2">
        <f t="shared" si="22"/>
        <v>116.83266317125323</v>
      </c>
    </row>
    <row r="356" spans="1:19" x14ac:dyDescent="0.25">
      <c r="A356" s="2">
        <v>350</v>
      </c>
      <c r="B356" s="2" t="s">
        <v>22</v>
      </c>
      <c r="C356" s="6">
        <v>44742</v>
      </c>
      <c r="D356" s="2" t="s">
        <v>55</v>
      </c>
      <c r="E356" s="2" t="s">
        <v>63</v>
      </c>
      <c r="F356" s="2">
        <v>2</v>
      </c>
      <c r="H356" s="2" t="s">
        <v>26</v>
      </c>
      <c r="I356" s="2">
        <v>8.5</v>
      </c>
      <c r="J356" s="2">
        <f t="shared" si="20"/>
        <v>2.7056277056277058</v>
      </c>
      <c r="K356" s="2">
        <v>3</v>
      </c>
      <c r="L356" s="2" t="s">
        <v>27</v>
      </c>
      <c r="M356" s="2" t="s">
        <v>28</v>
      </c>
      <c r="N356" s="2">
        <f t="shared" si="21"/>
        <v>5.7494588744588749E-4</v>
      </c>
      <c r="O356" s="2">
        <v>0.74353766799999998</v>
      </c>
      <c r="P356" s="2">
        <f t="shared" si="23"/>
        <v>1.4613242028892046</v>
      </c>
      <c r="R356" s="2">
        <f t="shared" si="22"/>
        <v>1.3892790735772307</v>
      </c>
    </row>
    <row r="357" spans="1:19" x14ac:dyDescent="0.25">
      <c r="A357" s="2">
        <v>351</v>
      </c>
      <c r="B357" s="2" t="s">
        <v>22</v>
      </c>
      <c r="C357" s="6">
        <v>44742</v>
      </c>
      <c r="D357" s="2" t="s">
        <v>55</v>
      </c>
      <c r="E357" s="2" t="s">
        <v>63</v>
      </c>
      <c r="F357" s="2">
        <v>2</v>
      </c>
      <c r="H357" s="2" t="s">
        <v>26</v>
      </c>
      <c r="I357" s="2">
        <v>29</v>
      </c>
      <c r="J357" s="2">
        <f t="shared" si="20"/>
        <v>9.2309651133180548</v>
      </c>
      <c r="K357" s="2">
        <v>9</v>
      </c>
      <c r="L357" s="2" t="s">
        <v>27</v>
      </c>
      <c r="M357" s="2" t="s">
        <v>28</v>
      </c>
      <c r="N357" s="2">
        <f t="shared" si="21"/>
        <v>6.6924497071555906E-3</v>
      </c>
      <c r="O357" s="2">
        <v>0.74353766799999998</v>
      </c>
      <c r="P357" s="2">
        <f t="shared" si="23"/>
        <v>30.320605134366556</v>
      </c>
      <c r="R357" s="2">
        <f t="shared" si="22"/>
        <v>21.183759358477996</v>
      </c>
    </row>
    <row r="358" spans="1:19" x14ac:dyDescent="0.25">
      <c r="A358" s="2">
        <v>352</v>
      </c>
      <c r="B358" s="2" t="s">
        <v>22</v>
      </c>
      <c r="C358" s="6">
        <v>44742</v>
      </c>
      <c r="D358" s="2" t="s">
        <v>55</v>
      </c>
      <c r="E358" s="2" t="s">
        <v>63</v>
      </c>
      <c r="F358" s="2">
        <v>2</v>
      </c>
      <c r="H358" s="2" t="s">
        <v>26</v>
      </c>
      <c r="I358" s="2">
        <v>38</v>
      </c>
      <c r="J358" s="2">
        <f t="shared" si="20"/>
        <v>12.095747389865037</v>
      </c>
      <c r="K358" s="2">
        <v>14</v>
      </c>
      <c r="L358" s="2" t="s">
        <v>27</v>
      </c>
      <c r="M358" s="2" t="s">
        <v>28</v>
      </c>
      <c r="N358" s="2">
        <f t="shared" si="21"/>
        <v>1.1490960020371787E-2</v>
      </c>
      <c r="O358" s="2">
        <v>0.74353766799999998</v>
      </c>
      <c r="P358" s="2">
        <f t="shared" si="23"/>
        <v>59.128611276536994</v>
      </c>
      <c r="R358" s="2">
        <f t="shared" si="22"/>
        <v>38.601045134371297</v>
      </c>
    </row>
    <row r="359" spans="1:19" x14ac:dyDescent="0.25">
      <c r="A359" s="2">
        <v>353</v>
      </c>
      <c r="B359" s="2" t="s">
        <v>22</v>
      </c>
      <c r="C359" s="6">
        <v>44742</v>
      </c>
      <c r="D359" s="2" t="s">
        <v>55</v>
      </c>
      <c r="E359" s="2" t="s">
        <v>63</v>
      </c>
      <c r="F359" s="2">
        <v>2</v>
      </c>
      <c r="H359" s="2" t="s">
        <v>26</v>
      </c>
      <c r="I359" s="2">
        <v>47</v>
      </c>
      <c r="J359" s="2">
        <f t="shared" si="20"/>
        <v>14.96052966641202</v>
      </c>
      <c r="K359" s="2">
        <v>18</v>
      </c>
      <c r="L359" s="2" t="s">
        <v>27</v>
      </c>
      <c r="M359" s="2" t="s">
        <v>28</v>
      </c>
      <c r="N359" s="2">
        <f t="shared" si="21"/>
        <v>1.7578622358034125E-2</v>
      </c>
      <c r="O359" s="2">
        <v>0.74353766799999998</v>
      </c>
      <c r="P359" s="2">
        <f t="shared" si="23"/>
        <v>99.978408408656279</v>
      </c>
      <c r="Q359" s="2">
        <f>SUM(P349:P359)</f>
        <v>1076.7518621054376</v>
      </c>
      <c r="R359" s="2">
        <f t="shared" si="22"/>
        <v>61.87806489557569</v>
      </c>
      <c r="S359" s="2">
        <f>SUM(R349:R359)</f>
        <v>645.76410633458534</v>
      </c>
    </row>
    <row r="360" spans="1:19" ht="30" x14ac:dyDescent="0.25">
      <c r="A360" s="2">
        <v>354</v>
      </c>
      <c r="B360" s="2" t="s">
        <v>22</v>
      </c>
      <c r="C360" s="6">
        <v>44742</v>
      </c>
      <c r="D360" s="2" t="s">
        <v>55</v>
      </c>
      <c r="E360" s="2" t="s">
        <v>63</v>
      </c>
      <c r="F360" s="2">
        <v>3</v>
      </c>
      <c r="G360" s="7" t="s">
        <v>68</v>
      </c>
      <c r="H360" s="2" t="s">
        <v>26</v>
      </c>
      <c r="I360" s="2">
        <v>66.5</v>
      </c>
      <c r="J360" s="2">
        <f t="shared" si="20"/>
        <v>21.167557932263815</v>
      </c>
      <c r="K360" s="2">
        <v>20</v>
      </c>
      <c r="L360" s="2" t="s">
        <v>27</v>
      </c>
      <c r="M360" s="2" t="s">
        <v>28</v>
      </c>
      <c r="N360" s="2">
        <f t="shared" si="21"/>
        <v>3.5191065062388595E-2</v>
      </c>
      <c r="O360" s="2">
        <v>0.74353766799999998</v>
      </c>
      <c r="P360" s="2">
        <f t="shared" si="23"/>
        <v>235.69192167795083</v>
      </c>
      <c r="R360" s="2">
        <f t="shared" si="22"/>
        <v>133.70373258614813</v>
      </c>
    </row>
    <row r="361" spans="1:19" x14ac:dyDescent="0.25">
      <c r="A361" s="2">
        <v>355</v>
      </c>
      <c r="B361" s="2" t="s">
        <v>22</v>
      </c>
      <c r="C361" s="6">
        <v>44742</v>
      </c>
      <c r="D361" s="2" t="s">
        <v>55</v>
      </c>
      <c r="E361" s="2" t="s">
        <v>63</v>
      </c>
      <c r="F361" s="2">
        <v>3</v>
      </c>
      <c r="H361" s="2" t="s">
        <v>26</v>
      </c>
      <c r="I361" s="2">
        <v>47</v>
      </c>
      <c r="J361" s="2">
        <f t="shared" si="20"/>
        <v>14.96052966641202</v>
      </c>
      <c r="K361" s="2">
        <v>9</v>
      </c>
      <c r="L361" s="2" t="s">
        <v>27</v>
      </c>
      <c r="M361" s="2" t="s">
        <v>28</v>
      </c>
      <c r="N361" s="2">
        <f t="shared" si="21"/>
        <v>1.7578622358034125E-2</v>
      </c>
      <c r="O361" s="2">
        <v>0.74353766799999998</v>
      </c>
      <c r="P361" s="2">
        <f t="shared" si="23"/>
        <v>99.978408408656279</v>
      </c>
      <c r="R361" s="2">
        <f t="shared" si="22"/>
        <v>61.87806489557569</v>
      </c>
    </row>
    <row r="362" spans="1:19" x14ac:dyDescent="0.25">
      <c r="A362" s="2">
        <v>356</v>
      </c>
      <c r="B362" s="2" t="s">
        <v>22</v>
      </c>
      <c r="C362" s="6">
        <v>44742</v>
      </c>
      <c r="D362" s="2" t="s">
        <v>55</v>
      </c>
      <c r="E362" s="2" t="s">
        <v>63</v>
      </c>
      <c r="F362" s="2">
        <v>3</v>
      </c>
      <c r="H362" s="2" t="s">
        <v>67</v>
      </c>
      <c r="I362" s="2">
        <v>66</v>
      </c>
      <c r="J362" s="2">
        <f t="shared" si="20"/>
        <v>21.008403361344538</v>
      </c>
      <c r="K362" s="2">
        <v>8</v>
      </c>
      <c r="L362" s="2" t="s">
        <v>31</v>
      </c>
      <c r="M362" s="2">
        <v>1</v>
      </c>
      <c r="N362" s="2">
        <f t="shared" si="21"/>
        <v>3.4663865546218489E-2</v>
      </c>
      <c r="O362" s="2">
        <v>0.79200000000000004</v>
      </c>
      <c r="P362" s="9">
        <f>(0.168*O362*(J362^2.471))-((0.168*O362*(J362^2.471))*0.025)</f>
        <v>240.25492487901496</v>
      </c>
      <c r="R362" s="2">
        <f t="shared" si="22"/>
        <v>139.16165327072878</v>
      </c>
    </row>
    <row r="363" spans="1:19" x14ac:dyDescent="0.25">
      <c r="A363" s="2">
        <v>357</v>
      </c>
      <c r="B363" s="2" t="s">
        <v>22</v>
      </c>
      <c r="C363" s="6">
        <v>44742</v>
      </c>
      <c r="D363" s="2" t="s">
        <v>55</v>
      </c>
      <c r="E363" s="2" t="s">
        <v>63</v>
      </c>
      <c r="F363" s="2">
        <v>3</v>
      </c>
      <c r="H363" s="2" t="s">
        <v>67</v>
      </c>
      <c r="I363" s="2">
        <v>65</v>
      </c>
      <c r="J363" s="2">
        <f t="shared" si="20"/>
        <v>20.690094219505983</v>
      </c>
      <c r="K363" s="2">
        <v>9</v>
      </c>
      <c r="L363" s="2" t="s">
        <v>31</v>
      </c>
      <c r="M363" s="2">
        <v>1</v>
      </c>
      <c r="N363" s="2">
        <f t="shared" si="21"/>
        <v>3.3621403106697222E-2</v>
      </c>
      <c r="O363" s="2">
        <v>0.79200000000000004</v>
      </c>
      <c r="P363" s="9">
        <f>(0.168*O363*(J363^2.471))-((0.168*O363*(J363^2.471))*0.025)</f>
        <v>231.35992689276216</v>
      </c>
      <c r="R363" s="2">
        <f t="shared" si="22"/>
        <v>134.5239758739686</v>
      </c>
    </row>
    <row r="364" spans="1:19" x14ac:dyDescent="0.25">
      <c r="A364" s="2">
        <v>358</v>
      </c>
      <c r="B364" s="2" t="s">
        <v>22</v>
      </c>
      <c r="C364" s="6">
        <v>44742</v>
      </c>
      <c r="D364" s="2" t="s">
        <v>55</v>
      </c>
      <c r="E364" s="2" t="s">
        <v>63</v>
      </c>
      <c r="F364" s="2">
        <v>3</v>
      </c>
      <c r="H364" s="2" t="s">
        <v>26</v>
      </c>
      <c r="I364" s="2">
        <v>67</v>
      </c>
      <c r="J364" s="2">
        <f t="shared" si="20"/>
        <v>21.326712503183092</v>
      </c>
      <c r="K364" s="2">
        <v>17</v>
      </c>
      <c r="L364" s="2" t="s">
        <v>27</v>
      </c>
      <c r="M364" s="2" t="s">
        <v>28</v>
      </c>
      <c r="N364" s="2">
        <f t="shared" si="21"/>
        <v>3.5722243442831682E-2</v>
      </c>
      <c r="O364" s="2">
        <v>0.74353766799999998</v>
      </c>
      <c r="P364" s="2">
        <f t="shared" si="23"/>
        <v>240.09507373246583</v>
      </c>
      <c r="R364" s="2">
        <f t="shared" si="22"/>
        <v>135.94572056543092</v>
      </c>
    </row>
    <row r="365" spans="1:19" x14ac:dyDescent="0.25">
      <c r="A365" s="2">
        <v>359</v>
      </c>
      <c r="B365" s="2" t="s">
        <v>22</v>
      </c>
      <c r="C365" s="6">
        <v>44742</v>
      </c>
      <c r="D365" s="2" t="s">
        <v>55</v>
      </c>
      <c r="E365" s="2" t="s">
        <v>63</v>
      </c>
      <c r="F365" s="2">
        <v>3</v>
      </c>
      <c r="H365" s="2" t="s">
        <v>67</v>
      </c>
      <c r="I365" s="2">
        <v>78</v>
      </c>
      <c r="J365" s="2">
        <f t="shared" si="20"/>
        <v>24.82811306340718</v>
      </c>
      <c r="K365" s="2">
        <v>16</v>
      </c>
      <c r="L365" s="2" t="s">
        <v>27</v>
      </c>
      <c r="M365" s="2" t="s">
        <v>28</v>
      </c>
      <c r="N365" s="2">
        <f t="shared" si="21"/>
        <v>4.8414820473644003E-2</v>
      </c>
      <c r="O365" s="2">
        <v>0.79200000000000004</v>
      </c>
      <c r="P365" s="2">
        <f t="shared" si="23"/>
        <v>372.34058921349305</v>
      </c>
      <c r="Q365" s="2">
        <f>SUM(P360:P365)</f>
        <v>1419.7208448043432</v>
      </c>
      <c r="R365" s="2">
        <f t="shared" si="22"/>
        <v>201.64249416304457</v>
      </c>
      <c r="S365" s="2">
        <f>SUM(R360:R365)</f>
        <v>806.85564135489676</v>
      </c>
    </row>
    <row r="366" spans="1:19" ht="30" x14ac:dyDescent="0.25">
      <c r="A366" s="2">
        <v>360</v>
      </c>
      <c r="B366" s="2" t="s">
        <v>22</v>
      </c>
      <c r="C366" s="6">
        <v>44742</v>
      </c>
      <c r="D366" s="2" t="s">
        <v>55</v>
      </c>
      <c r="E366" s="2" t="s">
        <v>63</v>
      </c>
      <c r="F366" s="2">
        <v>4</v>
      </c>
      <c r="G366" s="7" t="s">
        <v>69</v>
      </c>
      <c r="H366" s="2" t="s">
        <v>26</v>
      </c>
      <c r="I366" s="2">
        <v>85</v>
      </c>
      <c r="J366" s="2">
        <f t="shared" si="20"/>
        <v>27.056277056277057</v>
      </c>
      <c r="K366" s="2">
        <v>25</v>
      </c>
      <c r="L366" s="2" t="s">
        <v>27</v>
      </c>
      <c r="M366" s="2" t="s">
        <v>28</v>
      </c>
      <c r="N366" s="2">
        <f t="shared" si="21"/>
        <v>5.7494588744588751E-2</v>
      </c>
      <c r="O366" s="2">
        <v>0.74353766799999998</v>
      </c>
      <c r="P366" s="2">
        <f t="shared" si="23"/>
        <v>432.26152098197724</v>
      </c>
      <c r="R366" s="2">
        <f t="shared" si="22"/>
        <v>230.56293612857579</v>
      </c>
    </row>
    <row r="367" spans="1:19" x14ac:dyDescent="0.25">
      <c r="A367" s="2">
        <v>361</v>
      </c>
      <c r="B367" s="2" t="s">
        <v>22</v>
      </c>
      <c r="C367" s="6">
        <v>44742</v>
      </c>
      <c r="D367" s="2" t="s">
        <v>55</v>
      </c>
      <c r="E367" s="2" t="s">
        <v>63</v>
      </c>
      <c r="F367" s="2">
        <v>4</v>
      </c>
      <c r="H367" s="2" t="s">
        <v>26</v>
      </c>
      <c r="I367" s="2">
        <v>81</v>
      </c>
      <c r="J367" s="2">
        <f t="shared" si="20"/>
        <v>25.783040488922843</v>
      </c>
      <c r="K367" s="2">
        <v>25</v>
      </c>
      <c r="L367" s="2" t="s">
        <v>27</v>
      </c>
      <c r="M367" s="2" t="s">
        <v>28</v>
      </c>
      <c r="N367" s="2">
        <f t="shared" si="21"/>
        <v>5.2210656990068764E-2</v>
      </c>
      <c r="O367" s="2">
        <v>0.74353766799999998</v>
      </c>
      <c r="P367" s="2">
        <f t="shared" si="23"/>
        <v>383.7239385920351</v>
      </c>
      <c r="R367" s="2">
        <f t="shared" si="22"/>
        <v>207.16492204516229</v>
      </c>
    </row>
    <row r="368" spans="1:19" x14ac:dyDescent="0.25">
      <c r="A368" s="2">
        <v>362</v>
      </c>
      <c r="B368" s="2" t="s">
        <v>22</v>
      </c>
      <c r="C368" s="6">
        <v>44742</v>
      </c>
      <c r="D368" s="2" t="s">
        <v>55</v>
      </c>
      <c r="E368" s="2" t="s">
        <v>63</v>
      </c>
      <c r="F368" s="2">
        <v>4</v>
      </c>
      <c r="H368" s="2" t="s">
        <v>26</v>
      </c>
      <c r="I368" s="2">
        <v>46</v>
      </c>
      <c r="J368" s="2">
        <f t="shared" si="20"/>
        <v>14.642220524573466</v>
      </c>
      <c r="K368" s="2">
        <v>18</v>
      </c>
      <c r="L368" s="2" t="s">
        <v>27</v>
      </c>
      <c r="M368" s="2" t="s">
        <v>28</v>
      </c>
      <c r="N368" s="2">
        <f t="shared" si="21"/>
        <v>1.6838553603259487E-2</v>
      </c>
      <c r="O368" s="2">
        <v>0.74353766799999998</v>
      </c>
      <c r="P368" s="2">
        <f t="shared" si="23"/>
        <v>94.804076904732483</v>
      </c>
      <c r="R368" s="2">
        <f t="shared" si="22"/>
        <v>58.993187889362801</v>
      </c>
    </row>
    <row r="369" spans="1:20" x14ac:dyDescent="0.25">
      <c r="A369" s="2">
        <v>363</v>
      </c>
      <c r="B369" s="2" t="s">
        <v>22</v>
      </c>
      <c r="C369" s="6">
        <v>44742</v>
      </c>
      <c r="D369" s="2" t="s">
        <v>55</v>
      </c>
      <c r="E369" s="2" t="s">
        <v>63</v>
      </c>
      <c r="F369" s="2">
        <v>4</v>
      </c>
      <c r="H369" s="2" t="s">
        <v>26</v>
      </c>
      <c r="I369" s="2">
        <v>45</v>
      </c>
      <c r="J369" s="2">
        <f t="shared" si="20"/>
        <v>14.323911382734913</v>
      </c>
      <c r="K369" s="2">
        <v>20</v>
      </c>
      <c r="L369" s="2" t="s">
        <v>27</v>
      </c>
      <c r="M369" s="2" t="s">
        <v>28</v>
      </c>
      <c r="N369" s="2">
        <f t="shared" si="21"/>
        <v>1.611440030557678E-2</v>
      </c>
      <c r="O369" s="2">
        <v>0.74353766799999998</v>
      </c>
      <c r="P369" s="2">
        <f t="shared" si="23"/>
        <v>89.792597179697836</v>
      </c>
      <c r="R369" s="2">
        <f t="shared" si="22"/>
        <v>56.183819422949576</v>
      </c>
    </row>
    <row r="370" spans="1:20" x14ac:dyDescent="0.25">
      <c r="A370" s="2">
        <v>364</v>
      </c>
      <c r="B370" s="2" t="s">
        <v>22</v>
      </c>
      <c r="C370" s="6">
        <v>44742</v>
      </c>
      <c r="D370" s="2" t="s">
        <v>55</v>
      </c>
      <c r="E370" s="2" t="s">
        <v>63</v>
      </c>
      <c r="F370" s="2">
        <v>4</v>
      </c>
      <c r="H370" s="2" t="s">
        <v>26</v>
      </c>
      <c r="I370" s="2">
        <v>45.5</v>
      </c>
      <c r="J370" s="2">
        <f t="shared" si="20"/>
        <v>14.483065953654188</v>
      </c>
      <c r="K370" s="2">
        <v>2</v>
      </c>
      <c r="L370" s="2" t="s">
        <v>31</v>
      </c>
      <c r="M370" s="2">
        <v>3</v>
      </c>
      <c r="N370" s="2">
        <f t="shared" si="21"/>
        <v>1.6474487522281638E-2</v>
      </c>
      <c r="O370" s="2">
        <v>0.74353766799999998</v>
      </c>
      <c r="P370" s="9">
        <f>0.0696*O370*((J370^2)*K370)^0.931</f>
        <v>14.311771944207385</v>
      </c>
      <c r="R370" s="2">
        <f t="shared" si="22"/>
        <v>57.579087708091549</v>
      </c>
      <c r="T370" t="s">
        <v>65</v>
      </c>
    </row>
    <row r="371" spans="1:20" x14ac:dyDescent="0.25">
      <c r="A371" s="2">
        <v>365</v>
      </c>
      <c r="B371" s="2" t="s">
        <v>22</v>
      </c>
      <c r="C371" s="6">
        <v>44742</v>
      </c>
      <c r="D371" s="2" t="s">
        <v>55</v>
      </c>
      <c r="E371" s="2" t="s">
        <v>63</v>
      </c>
      <c r="F371" s="2">
        <v>4</v>
      </c>
      <c r="H371" s="2" t="s">
        <v>26</v>
      </c>
      <c r="I371" s="2">
        <v>35</v>
      </c>
      <c r="J371" s="2">
        <f t="shared" si="20"/>
        <v>11.140819964349376</v>
      </c>
      <c r="K371" s="2">
        <v>2</v>
      </c>
      <c r="L371" s="2" t="s">
        <v>31</v>
      </c>
      <c r="M371" s="2">
        <v>3</v>
      </c>
      <c r="N371" s="2">
        <f t="shared" si="21"/>
        <v>9.7482174688057043E-3</v>
      </c>
      <c r="O371" s="2">
        <v>0.74353766799999998</v>
      </c>
      <c r="P371" s="9">
        <f>0.0696*O371*((J371^2)*K371)^0.931</f>
        <v>8.7807352979110593</v>
      </c>
      <c r="R371" s="2">
        <f t="shared" si="22"/>
        <v>32.159592526613764</v>
      </c>
      <c r="T371" t="s">
        <v>65</v>
      </c>
    </row>
    <row r="372" spans="1:20" x14ac:dyDescent="0.25">
      <c r="A372" s="2">
        <v>366</v>
      </c>
      <c r="B372" s="2" t="s">
        <v>22</v>
      </c>
      <c r="C372" s="6">
        <v>44742</v>
      </c>
      <c r="D372" s="2" t="s">
        <v>55</v>
      </c>
      <c r="E372" s="2" t="s">
        <v>63</v>
      </c>
      <c r="F372" s="2">
        <v>4</v>
      </c>
      <c r="H372" s="2" t="s">
        <v>26</v>
      </c>
      <c r="I372" s="2">
        <v>47</v>
      </c>
      <c r="J372" s="2">
        <f t="shared" si="20"/>
        <v>14.96052966641202</v>
      </c>
      <c r="K372" s="2">
        <v>2</v>
      </c>
      <c r="L372" s="2" t="s">
        <v>31</v>
      </c>
      <c r="M372" s="2">
        <v>3</v>
      </c>
      <c r="N372" s="2">
        <f t="shared" si="21"/>
        <v>1.7578622358034125E-2</v>
      </c>
      <c r="O372" s="2">
        <v>0.74353766799999998</v>
      </c>
      <c r="P372" s="9">
        <f>0.0696*O372*((J372^2)*K372)^0.931</f>
        <v>15.202758550110589</v>
      </c>
      <c r="R372" s="2">
        <f t="shared" si="22"/>
        <v>61.87806489557569</v>
      </c>
      <c r="T372" t="s">
        <v>65</v>
      </c>
    </row>
    <row r="373" spans="1:20" x14ac:dyDescent="0.25">
      <c r="A373" s="2">
        <v>367</v>
      </c>
      <c r="B373" s="2" t="s">
        <v>22</v>
      </c>
      <c r="C373" s="6">
        <v>44742</v>
      </c>
      <c r="D373" s="2" t="s">
        <v>55</v>
      </c>
      <c r="E373" s="2" t="s">
        <v>63</v>
      </c>
      <c r="F373" s="2">
        <v>4</v>
      </c>
      <c r="H373" s="2" t="s">
        <v>26</v>
      </c>
      <c r="I373" s="2">
        <v>26.5</v>
      </c>
      <c r="J373" s="2">
        <f t="shared" si="20"/>
        <v>8.4351922587216706</v>
      </c>
      <c r="K373" s="2">
        <v>13</v>
      </c>
      <c r="L373" s="2" t="s">
        <v>27</v>
      </c>
      <c r="M373" s="2" t="s">
        <v>28</v>
      </c>
      <c r="N373" s="2">
        <f t="shared" si="21"/>
        <v>5.5883148714031073E-3</v>
      </c>
      <c r="O373" s="2">
        <v>0.74353766799999998</v>
      </c>
      <c r="P373" s="2">
        <f t="shared" si="23"/>
        <v>24.265707949039786</v>
      </c>
      <c r="R373" s="2">
        <f t="shared" si="22"/>
        <v>17.341446449061149</v>
      </c>
    </row>
    <row r="374" spans="1:20" x14ac:dyDescent="0.25">
      <c r="A374" s="2">
        <v>368</v>
      </c>
      <c r="B374" s="2" t="s">
        <v>22</v>
      </c>
      <c r="C374" s="6">
        <v>44742</v>
      </c>
      <c r="D374" s="2" t="s">
        <v>55</v>
      </c>
      <c r="E374" s="2" t="s">
        <v>63</v>
      </c>
      <c r="F374" s="2">
        <v>4</v>
      </c>
      <c r="H374" s="2" t="s">
        <v>26</v>
      </c>
      <c r="I374" s="2">
        <v>22</v>
      </c>
      <c r="J374" s="2">
        <f t="shared" si="20"/>
        <v>7.0028011204481793</v>
      </c>
      <c r="K374" s="2">
        <v>12</v>
      </c>
      <c r="L374" s="2" t="s">
        <v>27</v>
      </c>
      <c r="M374" s="2" t="s">
        <v>28</v>
      </c>
      <c r="N374" s="2">
        <f t="shared" si="21"/>
        <v>3.8515406162464988E-3</v>
      </c>
      <c r="O374" s="2">
        <v>0.74353766799999998</v>
      </c>
      <c r="P374" s="2">
        <f t="shared" si="23"/>
        <v>15.320708732949997</v>
      </c>
      <c r="R374" s="2">
        <f t="shared" si="22"/>
        <v>11.472493766995326</v>
      </c>
    </row>
    <row r="375" spans="1:20" x14ac:dyDescent="0.25">
      <c r="A375" s="2">
        <v>369</v>
      </c>
      <c r="B375" s="2" t="s">
        <v>22</v>
      </c>
      <c r="C375" s="6">
        <v>44742</v>
      </c>
      <c r="D375" s="2" t="s">
        <v>55</v>
      </c>
      <c r="E375" s="2" t="s">
        <v>63</v>
      </c>
      <c r="F375" s="2">
        <v>4</v>
      </c>
      <c r="H375" s="2" t="s">
        <v>26</v>
      </c>
      <c r="I375" s="2">
        <v>19</v>
      </c>
      <c r="J375" s="2">
        <f t="shared" si="20"/>
        <v>6.0478736949325187</v>
      </c>
      <c r="K375" s="2">
        <v>9</v>
      </c>
      <c r="L375" s="2" t="s">
        <v>27</v>
      </c>
      <c r="M375" s="2" t="s">
        <v>28</v>
      </c>
      <c r="N375" s="2">
        <f t="shared" si="21"/>
        <v>2.8727400050929468E-3</v>
      </c>
      <c r="O375" s="2">
        <v>0.74353766799999998</v>
      </c>
      <c r="P375" s="2">
        <f t="shared" si="23"/>
        <v>10.664796178150652</v>
      </c>
      <c r="Q375" s="2">
        <f>SUM(P366:P375)</f>
        <v>1089.1286123108121</v>
      </c>
      <c r="R375" s="2">
        <f t="shared" si="22"/>
        <v>8.2853807906862293</v>
      </c>
      <c r="S375" s="2">
        <f>SUM(R366:R375)</f>
        <v>741.62093162307406</v>
      </c>
    </row>
    <row r="376" spans="1:20" ht="30" x14ac:dyDescent="0.25">
      <c r="A376" s="2">
        <v>370</v>
      </c>
      <c r="B376" s="2" t="s">
        <v>22</v>
      </c>
      <c r="C376" s="6">
        <v>44742</v>
      </c>
      <c r="D376" s="2" t="s">
        <v>55</v>
      </c>
      <c r="E376" s="2" t="s">
        <v>63</v>
      </c>
      <c r="F376" s="2">
        <v>5</v>
      </c>
      <c r="G376" s="7" t="s">
        <v>70</v>
      </c>
      <c r="H376" s="2" t="s">
        <v>26</v>
      </c>
      <c r="I376" s="2">
        <v>20</v>
      </c>
      <c r="J376" s="2">
        <f t="shared" si="20"/>
        <v>6.3661828367710722</v>
      </c>
      <c r="K376" s="2">
        <v>9</v>
      </c>
      <c r="L376" s="2" t="s">
        <v>27</v>
      </c>
      <c r="M376" s="2" t="s">
        <v>28</v>
      </c>
      <c r="N376" s="2">
        <f t="shared" si="21"/>
        <v>3.1830914183855366E-3</v>
      </c>
      <c r="O376" s="2">
        <v>0.74353766799999998</v>
      </c>
      <c r="P376" s="2">
        <f t="shared" si="23"/>
        <v>12.10591251531827</v>
      </c>
      <c r="R376" s="2">
        <f t="shared" si="22"/>
        <v>9.2846613823810156</v>
      </c>
    </row>
    <row r="377" spans="1:20" x14ac:dyDescent="0.25">
      <c r="A377" s="2">
        <v>371</v>
      </c>
      <c r="B377" s="2" t="s">
        <v>22</v>
      </c>
      <c r="C377" s="6">
        <v>44742</v>
      </c>
      <c r="D377" s="2" t="s">
        <v>55</v>
      </c>
      <c r="E377" s="2" t="s">
        <v>63</v>
      </c>
      <c r="F377" s="2">
        <v>5</v>
      </c>
      <c r="H377" s="2" t="s">
        <v>26</v>
      </c>
      <c r="I377" s="2">
        <v>46.5</v>
      </c>
      <c r="J377" s="2">
        <f t="shared" si="20"/>
        <v>14.801375095492743</v>
      </c>
      <c r="K377" s="2">
        <v>2</v>
      </c>
      <c r="L377" s="2" t="s">
        <v>31</v>
      </c>
      <c r="M377" s="2">
        <v>3</v>
      </c>
      <c r="N377" s="2">
        <f t="shared" si="21"/>
        <v>1.7206598548510314E-2</v>
      </c>
      <c r="O377" s="2">
        <v>0.74353766799999998</v>
      </c>
      <c r="P377" s="9">
        <f>0.0696*O377*((J377^2)*K377)^0.931</f>
        <v>14.902996000690303</v>
      </c>
      <c r="R377" s="2">
        <f t="shared" si="22"/>
        <v>60.426165301273237</v>
      </c>
      <c r="T377" t="s">
        <v>65</v>
      </c>
    </row>
    <row r="378" spans="1:20" x14ac:dyDescent="0.25">
      <c r="A378" s="2">
        <v>372</v>
      </c>
      <c r="B378" s="2" t="s">
        <v>22</v>
      </c>
      <c r="C378" s="6">
        <v>44742</v>
      </c>
      <c r="D378" s="2" t="s">
        <v>55</v>
      </c>
      <c r="E378" s="2" t="s">
        <v>63</v>
      </c>
      <c r="F378" s="2">
        <v>5</v>
      </c>
      <c r="H378" s="2" t="s">
        <v>26</v>
      </c>
      <c r="I378" s="2">
        <v>41</v>
      </c>
      <c r="J378" s="2">
        <f t="shared" si="20"/>
        <v>13.050674815380697</v>
      </c>
      <c r="K378" s="2">
        <v>2</v>
      </c>
      <c r="L378" s="2" t="s">
        <v>31</v>
      </c>
      <c r="M378" s="2">
        <v>3</v>
      </c>
      <c r="N378" s="2">
        <f t="shared" si="21"/>
        <v>1.3376941685765214E-2</v>
      </c>
      <c r="O378" s="2">
        <v>0.74353766799999998</v>
      </c>
      <c r="P378" s="9">
        <f>0.0696*O378*((J378^2)*K378)^0.931</f>
        <v>11.789074924700508</v>
      </c>
      <c r="R378" s="2">
        <f t="shared" si="22"/>
        <v>45.694048772107053</v>
      </c>
      <c r="T378" t="s">
        <v>65</v>
      </c>
    </row>
    <row r="379" spans="1:20" x14ac:dyDescent="0.25">
      <c r="A379" s="2">
        <v>373</v>
      </c>
      <c r="B379" s="2" t="s">
        <v>22</v>
      </c>
      <c r="C379" s="6">
        <v>44742</v>
      </c>
      <c r="D379" s="2" t="s">
        <v>55</v>
      </c>
      <c r="E379" s="2" t="s">
        <v>63</v>
      </c>
      <c r="F379" s="2">
        <v>5</v>
      </c>
      <c r="H379" s="2" t="s">
        <v>26</v>
      </c>
      <c r="I379" s="2">
        <v>66</v>
      </c>
      <c r="J379" s="2">
        <f t="shared" si="20"/>
        <v>21.008403361344538</v>
      </c>
      <c r="K379" s="2">
        <v>19</v>
      </c>
      <c r="L379" s="2" t="s">
        <v>27</v>
      </c>
      <c r="M379" s="2" t="s">
        <v>28</v>
      </c>
      <c r="N379" s="2">
        <f t="shared" si="21"/>
        <v>3.4663865546218489E-2</v>
      </c>
      <c r="O379" s="2">
        <v>0.74353766799999998</v>
      </c>
      <c r="P379" s="2">
        <f t="shared" si="23"/>
        <v>231.33720094542602</v>
      </c>
      <c r="R379" s="2">
        <f t="shared" si="22"/>
        <v>131.48221625006678</v>
      </c>
    </row>
    <row r="380" spans="1:20" x14ac:dyDescent="0.25">
      <c r="A380" s="2">
        <v>374</v>
      </c>
      <c r="B380" s="2" t="s">
        <v>22</v>
      </c>
      <c r="C380" s="6">
        <v>44742</v>
      </c>
      <c r="D380" s="2" t="s">
        <v>55</v>
      </c>
      <c r="E380" s="2" t="s">
        <v>63</v>
      </c>
      <c r="F380" s="2">
        <v>5</v>
      </c>
      <c r="H380" s="2" t="s">
        <v>26</v>
      </c>
      <c r="I380" s="2">
        <v>40.5</v>
      </c>
      <c r="J380" s="2">
        <f t="shared" si="20"/>
        <v>12.891520244461422</v>
      </c>
      <c r="K380" s="2">
        <v>2</v>
      </c>
      <c r="L380" s="2" t="s">
        <v>31</v>
      </c>
      <c r="M380" s="2">
        <v>3</v>
      </c>
      <c r="N380" s="2">
        <f t="shared" si="21"/>
        <v>1.3052664247517191E-2</v>
      </c>
      <c r="O380" s="2">
        <v>0.74353766799999998</v>
      </c>
      <c r="P380" s="9">
        <f>0.0696*O380*((J380^2)*K380)^0.931</f>
        <v>11.522784502642235</v>
      </c>
      <c r="R380" s="2">
        <f t="shared" si="22"/>
        <v>44.466160427574508</v>
      </c>
      <c r="T380" t="s">
        <v>65</v>
      </c>
    </row>
    <row r="381" spans="1:20" x14ac:dyDescent="0.25">
      <c r="A381" s="2">
        <v>375</v>
      </c>
      <c r="B381" s="2" t="s">
        <v>22</v>
      </c>
      <c r="C381" s="6">
        <v>44742</v>
      </c>
      <c r="D381" s="2" t="s">
        <v>55</v>
      </c>
      <c r="E381" s="2" t="s">
        <v>63</v>
      </c>
      <c r="F381" s="2">
        <v>5</v>
      </c>
      <c r="H381" s="2" t="s">
        <v>26</v>
      </c>
      <c r="I381" s="2">
        <v>64</v>
      </c>
      <c r="J381" s="2">
        <f t="shared" si="20"/>
        <v>20.371785077667433</v>
      </c>
      <c r="K381" s="2">
        <v>23</v>
      </c>
      <c r="L381" s="2" t="s">
        <v>27</v>
      </c>
      <c r="M381" s="2" t="s">
        <v>28</v>
      </c>
      <c r="N381" s="2">
        <f t="shared" si="21"/>
        <v>3.2594856124267893E-2</v>
      </c>
      <c r="O381" s="2">
        <v>0.74353766799999998</v>
      </c>
      <c r="P381" s="2">
        <f t="shared" si="23"/>
        <v>214.39918372093726</v>
      </c>
      <c r="R381" s="2">
        <f t="shared" si="22"/>
        <v>122.80018504464383</v>
      </c>
    </row>
    <row r="382" spans="1:20" x14ac:dyDescent="0.25">
      <c r="A382" s="2">
        <v>376</v>
      </c>
      <c r="B382" s="2" t="s">
        <v>22</v>
      </c>
      <c r="C382" s="6">
        <v>44742</v>
      </c>
      <c r="D382" s="2" t="s">
        <v>55</v>
      </c>
      <c r="E382" s="2" t="s">
        <v>63</v>
      </c>
      <c r="F382" s="2">
        <v>5</v>
      </c>
      <c r="H382" s="2" t="s">
        <v>26</v>
      </c>
      <c r="I382" s="2">
        <v>15.5</v>
      </c>
      <c r="J382" s="2">
        <f t="shared" si="20"/>
        <v>4.9337916984975809</v>
      </c>
      <c r="K382" s="2">
        <v>3.5</v>
      </c>
      <c r="L382" s="2" t="s">
        <v>31</v>
      </c>
      <c r="M382" s="2">
        <v>1</v>
      </c>
      <c r="N382" s="2">
        <f t="shared" si="21"/>
        <v>1.9118442831678128E-3</v>
      </c>
      <c r="O382" s="2">
        <v>0.74353766799999998</v>
      </c>
      <c r="P382" s="9">
        <f>(0.168*O382*(J382^2.471))-((0.168*O382*(J382^2.471))*0.025)</f>
        <v>6.287335764125018</v>
      </c>
      <c r="R382" s="2">
        <f t="shared" si="22"/>
        <v>5.2724910223890022</v>
      </c>
    </row>
    <row r="383" spans="1:20" x14ac:dyDescent="0.25">
      <c r="A383" s="2">
        <v>377</v>
      </c>
      <c r="B383" s="2" t="s">
        <v>22</v>
      </c>
      <c r="C383" s="6">
        <v>44742</v>
      </c>
      <c r="D383" s="2" t="s">
        <v>55</v>
      </c>
      <c r="E383" s="2" t="s">
        <v>63</v>
      </c>
      <c r="F383" s="2">
        <v>5</v>
      </c>
      <c r="H383" s="2" t="s">
        <v>26</v>
      </c>
      <c r="I383" s="2">
        <v>12</v>
      </c>
      <c r="J383" s="2">
        <f t="shared" si="20"/>
        <v>3.8197097020626432</v>
      </c>
      <c r="K383" s="2">
        <v>2</v>
      </c>
      <c r="L383" s="2" t="s">
        <v>27</v>
      </c>
      <c r="M383" s="2" t="s">
        <v>28</v>
      </c>
      <c r="N383" s="2">
        <f t="shared" si="21"/>
        <v>1.1459129106187928E-3</v>
      </c>
      <c r="O383" s="2">
        <v>0.74353766799999998</v>
      </c>
      <c r="P383" s="2">
        <f t="shared" si="23"/>
        <v>3.4261728620263923</v>
      </c>
      <c r="R383" s="2">
        <f t="shared" si="22"/>
        <v>2.9871831111827136</v>
      </c>
    </row>
    <row r="384" spans="1:20" x14ac:dyDescent="0.25">
      <c r="A384" s="2">
        <v>378</v>
      </c>
      <c r="B384" s="2" t="s">
        <v>22</v>
      </c>
      <c r="C384" s="6">
        <v>44742</v>
      </c>
      <c r="D384" s="2" t="s">
        <v>55</v>
      </c>
      <c r="E384" s="2" t="s">
        <v>63</v>
      </c>
      <c r="F384" s="2">
        <v>5</v>
      </c>
      <c r="H384" s="2" t="s">
        <v>26</v>
      </c>
      <c r="I384" s="2">
        <v>25.5</v>
      </c>
      <c r="J384" s="2">
        <f t="shared" si="20"/>
        <v>8.1168831168831161</v>
      </c>
      <c r="K384" s="2">
        <v>14</v>
      </c>
      <c r="L384" s="2" t="s">
        <v>27</v>
      </c>
      <c r="M384" s="2" t="s">
        <v>28</v>
      </c>
      <c r="N384" s="2">
        <f t="shared" si="21"/>
        <v>5.1745129870129861E-3</v>
      </c>
      <c r="O384" s="2">
        <v>0.74353766799999998</v>
      </c>
      <c r="P384" s="2">
        <f t="shared" si="23"/>
        <v>22.065470773107052</v>
      </c>
      <c r="R384" s="2">
        <f t="shared" si="22"/>
        <v>15.922038860398024</v>
      </c>
    </row>
    <row r="385" spans="1:20" x14ac:dyDescent="0.25">
      <c r="A385" s="2">
        <v>379</v>
      </c>
      <c r="B385" s="2" t="s">
        <v>22</v>
      </c>
      <c r="C385" s="6">
        <v>44742</v>
      </c>
      <c r="D385" s="2" t="s">
        <v>55</v>
      </c>
      <c r="E385" s="2" t="s">
        <v>63</v>
      </c>
      <c r="F385" s="2">
        <v>5</v>
      </c>
      <c r="H385" s="2" t="s">
        <v>26</v>
      </c>
      <c r="I385" s="2">
        <v>27.5</v>
      </c>
      <c r="J385" s="2">
        <f t="shared" si="20"/>
        <v>8.753501400560225</v>
      </c>
      <c r="K385" s="2">
        <v>14</v>
      </c>
      <c r="L385" s="2" t="s">
        <v>27</v>
      </c>
      <c r="M385" s="2" t="s">
        <v>28</v>
      </c>
      <c r="N385" s="2">
        <f t="shared" si="21"/>
        <v>6.0180322128851561E-3</v>
      </c>
      <c r="O385" s="2">
        <v>0.74353766799999998</v>
      </c>
      <c r="P385" s="2">
        <f t="shared" si="23"/>
        <v>26.591540542305626</v>
      </c>
      <c r="Q385" s="2">
        <f>SUM(P376:P385)</f>
        <v>554.42767255127887</v>
      </c>
      <c r="R385" s="2">
        <f t="shared" si="22"/>
        <v>18.827734232714146</v>
      </c>
      <c r="S385" s="2">
        <f>SUM(R376:R385)</f>
        <v>457.16288440473022</v>
      </c>
    </row>
    <row r="386" spans="1:20" ht="30" x14ac:dyDescent="0.25">
      <c r="A386" s="2">
        <v>380</v>
      </c>
      <c r="B386" s="2" t="s">
        <v>22</v>
      </c>
      <c r="C386" s="6">
        <v>44742</v>
      </c>
      <c r="D386" s="2" t="s">
        <v>55</v>
      </c>
      <c r="E386" s="2" t="s">
        <v>63</v>
      </c>
      <c r="F386" s="2">
        <v>6</v>
      </c>
      <c r="G386" s="7" t="s">
        <v>71</v>
      </c>
      <c r="H386" s="2" t="s">
        <v>26</v>
      </c>
      <c r="I386" s="2">
        <v>19.5</v>
      </c>
      <c r="J386" s="2">
        <f t="shared" si="20"/>
        <v>6.207028265851795</v>
      </c>
      <c r="K386" s="11">
        <v>13</v>
      </c>
      <c r="L386" s="2" t="s">
        <v>27</v>
      </c>
      <c r="M386" s="2" t="s">
        <v>28</v>
      </c>
      <c r="N386" s="2">
        <f t="shared" si="21"/>
        <v>3.0259262796027502E-3</v>
      </c>
      <c r="O386" s="2">
        <v>0.74353766799999998</v>
      </c>
      <c r="P386" s="2">
        <f t="shared" si="23"/>
        <v>11.371766575832373</v>
      </c>
      <c r="R386" s="2">
        <f t="shared" si="22"/>
        <v>8.7772065031773554</v>
      </c>
    </row>
    <row r="387" spans="1:20" x14ac:dyDescent="0.25">
      <c r="A387" s="2">
        <v>381</v>
      </c>
      <c r="B387" s="2" t="s">
        <v>22</v>
      </c>
      <c r="C387" s="6">
        <v>44742</v>
      </c>
      <c r="D387" s="2" t="s">
        <v>55</v>
      </c>
      <c r="E387" s="2" t="s">
        <v>63</v>
      </c>
      <c r="F387" s="2">
        <v>6</v>
      </c>
      <c r="H387" s="2" t="s">
        <v>26</v>
      </c>
      <c r="I387" s="2">
        <v>41.5</v>
      </c>
      <c r="J387" s="2">
        <f t="shared" si="20"/>
        <v>13.209829386299974</v>
      </c>
      <c r="K387" s="11">
        <v>16</v>
      </c>
      <c r="L387" s="2" t="s">
        <v>27</v>
      </c>
      <c r="M387" s="2" t="s">
        <v>28</v>
      </c>
      <c r="N387" s="2">
        <f t="shared" si="21"/>
        <v>1.3705197988286224E-2</v>
      </c>
      <c r="O387" s="2">
        <v>0.74353766799999998</v>
      </c>
      <c r="P387" s="2">
        <f t="shared" si="23"/>
        <v>73.510480040368023</v>
      </c>
      <c r="R387" s="2">
        <f t="shared" si="22"/>
        <v>46.940342455499056</v>
      </c>
    </row>
    <row r="388" spans="1:20" x14ac:dyDescent="0.25">
      <c r="A388" s="2">
        <v>382</v>
      </c>
      <c r="B388" s="2" t="s">
        <v>22</v>
      </c>
      <c r="C388" s="6">
        <v>44742</v>
      </c>
      <c r="D388" s="2" t="s">
        <v>55</v>
      </c>
      <c r="E388" s="2" t="s">
        <v>63</v>
      </c>
      <c r="F388" s="2">
        <v>6</v>
      </c>
      <c r="H388" s="2" t="s">
        <v>26</v>
      </c>
      <c r="I388" s="2">
        <v>30</v>
      </c>
      <c r="J388" s="2">
        <f t="shared" si="20"/>
        <v>9.5492742551566074</v>
      </c>
      <c r="K388" s="11">
        <v>2</v>
      </c>
      <c r="L388" s="2" t="s">
        <v>31</v>
      </c>
      <c r="M388" s="2">
        <v>3</v>
      </c>
      <c r="N388" s="2">
        <f t="shared" si="21"/>
        <v>7.1619556913674557E-3</v>
      </c>
      <c r="O388" s="2">
        <v>0.74353766799999998</v>
      </c>
      <c r="P388" s="9">
        <f>0.0696*O388*((J388^2)*K388)^0.931</f>
        <v>6.5898565814292969</v>
      </c>
      <c r="R388" s="2">
        <f t="shared" si="22"/>
        <v>22.839608983319497</v>
      </c>
      <c r="T388" t="s">
        <v>65</v>
      </c>
    </row>
    <row r="389" spans="1:20" x14ac:dyDescent="0.25">
      <c r="A389" s="2">
        <v>383</v>
      </c>
      <c r="B389" s="2" t="s">
        <v>22</v>
      </c>
      <c r="C389" s="6">
        <v>44742</v>
      </c>
      <c r="D389" s="2" t="s">
        <v>55</v>
      </c>
      <c r="E389" s="2" t="s">
        <v>63</v>
      </c>
      <c r="F389" s="2">
        <v>6</v>
      </c>
      <c r="H389" s="2" t="s">
        <v>26</v>
      </c>
      <c r="I389" s="2">
        <v>30.5</v>
      </c>
      <c r="J389" s="2">
        <f t="shared" si="20"/>
        <v>9.7084288260758846</v>
      </c>
      <c r="K389" s="11">
        <v>17</v>
      </c>
      <c r="L389" s="2" t="s">
        <v>27</v>
      </c>
      <c r="M389" s="2" t="s">
        <v>28</v>
      </c>
      <c r="N389" s="2">
        <f t="shared" si="21"/>
        <v>7.4026769798828619E-3</v>
      </c>
      <c r="O389" s="2">
        <v>0.74353766799999998</v>
      </c>
      <c r="P389" s="2">
        <f t="shared" si="23"/>
        <v>34.344509229896858</v>
      </c>
      <c r="R389" s="2">
        <f t="shared" si="22"/>
        <v>23.693276482076843</v>
      </c>
    </row>
    <row r="390" spans="1:20" x14ac:dyDescent="0.25">
      <c r="A390" s="2">
        <v>384</v>
      </c>
      <c r="B390" s="2" t="s">
        <v>22</v>
      </c>
      <c r="C390" s="6">
        <v>44742</v>
      </c>
      <c r="D390" s="2" t="s">
        <v>55</v>
      </c>
      <c r="E390" s="2" t="s">
        <v>63</v>
      </c>
      <c r="F390" s="2">
        <v>6</v>
      </c>
      <c r="H390" s="2" t="s">
        <v>26</v>
      </c>
      <c r="I390" s="2">
        <v>37</v>
      </c>
      <c r="J390" s="2">
        <f t="shared" si="20"/>
        <v>11.777438248026483</v>
      </c>
      <c r="K390" s="11">
        <v>16</v>
      </c>
      <c r="L390" s="2" t="s">
        <v>27</v>
      </c>
      <c r="M390" s="2" t="s">
        <v>28</v>
      </c>
      <c r="N390" s="2">
        <f t="shared" si="21"/>
        <v>1.0894130379424497E-2</v>
      </c>
      <c r="O390" s="2">
        <v>0.74353766799999998</v>
      </c>
      <c r="P390" s="2">
        <f t="shared" si="23"/>
        <v>55.357806335391111</v>
      </c>
      <c r="R390" s="2">
        <f t="shared" si="22"/>
        <v>36.382061731640007</v>
      </c>
    </row>
    <row r="391" spans="1:20" x14ac:dyDescent="0.25">
      <c r="A391" s="2">
        <v>385</v>
      </c>
      <c r="B391" s="2" t="s">
        <v>22</v>
      </c>
      <c r="C391" s="6">
        <v>44742</v>
      </c>
      <c r="D391" s="2" t="s">
        <v>55</v>
      </c>
      <c r="E391" s="2" t="s">
        <v>63</v>
      </c>
      <c r="F391" s="2">
        <v>6</v>
      </c>
      <c r="H391" s="2" t="s">
        <v>26</v>
      </c>
      <c r="I391" s="2">
        <v>31</v>
      </c>
      <c r="J391" s="2">
        <f t="shared" si="20"/>
        <v>9.8675833969951618</v>
      </c>
      <c r="K391" s="11">
        <v>14</v>
      </c>
      <c r="L391" s="2" t="s">
        <v>27</v>
      </c>
      <c r="M391" s="2" t="s">
        <v>28</v>
      </c>
      <c r="N391" s="2">
        <f t="shared" si="21"/>
        <v>7.6473771326712511E-3</v>
      </c>
      <c r="O391" s="2">
        <v>0.74353766799999998</v>
      </c>
      <c r="P391" s="2">
        <f t="shared" si="23"/>
        <v>35.752561081544691</v>
      </c>
      <c r="R391" s="2">
        <f t="shared" si="22"/>
        <v>24.564189512519508</v>
      </c>
    </row>
    <row r="392" spans="1:20" x14ac:dyDescent="0.25">
      <c r="A392" s="2">
        <v>386</v>
      </c>
      <c r="B392" s="2" t="s">
        <v>22</v>
      </c>
      <c r="C392" s="6">
        <v>44742</v>
      </c>
      <c r="D392" s="2" t="s">
        <v>55</v>
      </c>
      <c r="E392" s="2" t="s">
        <v>63</v>
      </c>
      <c r="F392" s="2">
        <v>6</v>
      </c>
      <c r="H392" s="2" t="s">
        <v>26</v>
      </c>
      <c r="I392" s="2">
        <v>22.5</v>
      </c>
      <c r="J392" s="2">
        <f t="shared" ref="J392:J455" si="24">I392/3.1416</f>
        <v>7.1619556913674565</v>
      </c>
      <c r="K392" s="11">
        <v>12</v>
      </c>
      <c r="L392" s="2" t="s">
        <v>27</v>
      </c>
      <c r="M392" s="2" t="s">
        <v>28</v>
      </c>
      <c r="N392" s="2">
        <f t="shared" ref="N392:N455" si="25">0.00007854*(J392^2)</f>
        <v>4.028600076394195E-3</v>
      </c>
      <c r="O392" s="2">
        <v>0.74353766799999998</v>
      </c>
      <c r="P392" s="2">
        <f t="shared" si="23"/>
        <v>16.195539292299557</v>
      </c>
      <c r="R392" s="2">
        <f t="shared" ref="R392:R455" si="26">(0.199*(O392^0.899))*(J392^2.22)</f>
        <v>12.059371360901165</v>
      </c>
    </row>
    <row r="393" spans="1:20" x14ac:dyDescent="0.25">
      <c r="A393" s="2">
        <v>387</v>
      </c>
      <c r="B393" s="2" t="s">
        <v>22</v>
      </c>
      <c r="C393" s="6">
        <v>44742</v>
      </c>
      <c r="D393" s="2" t="s">
        <v>55</v>
      </c>
      <c r="E393" s="2" t="s">
        <v>63</v>
      </c>
      <c r="F393" s="2">
        <v>6</v>
      </c>
      <c r="H393" s="2" t="s">
        <v>26</v>
      </c>
      <c r="I393" s="2">
        <v>42</v>
      </c>
      <c r="J393" s="2">
        <f t="shared" si="24"/>
        <v>13.368983957219251</v>
      </c>
      <c r="K393" s="11">
        <v>17</v>
      </c>
      <c r="L393" s="2" t="s">
        <v>27</v>
      </c>
      <c r="M393" s="2" t="s">
        <v>28</v>
      </c>
      <c r="N393" s="2">
        <f t="shared" si="25"/>
        <v>1.4037433155080216E-2</v>
      </c>
      <c r="O393" s="2">
        <v>0.74353766799999998</v>
      </c>
      <c r="P393" s="2">
        <f t="shared" si="23"/>
        <v>75.718396522780466</v>
      </c>
      <c r="R393" s="2">
        <f t="shared" si="26"/>
        <v>48.205090625696116</v>
      </c>
    </row>
    <row r="394" spans="1:20" x14ac:dyDescent="0.25">
      <c r="A394" s="2">
        <v>388</v>
      </c>
      <c r="B394" s="2" t="s">
        <v>22</v>
      </c>
      <c r="C394" s="6">
        <v>44742</v>
      </c>
      <c r="D394" s="2" t="s">
        <v>55</v>
      </c>
      <c r="E394" s="2" t="s">
        <v>63</v>
      </c>
      <c r="F394" s="2">
        <v>6</v>
      </c>
      <c r="H394" s="2" t="s">
        <v>26</v>
      </c>
      <c r="I394" s="2">
        <v>17.5</v>
      </c>
      <c r="J394" s="2">
        <f t="shared" si="24"/>
        <v>5.570409982174688</v>
      </c>
      <c r="K394" s="11">
        <v>12</v>
      </c>
      <c r="L394" s="2" t="s">
        <v>27</v>
      </c>
      <c r="M394" s="2" t="s">
        <v>28</v>
      </c>
      <c r="N394" s="2">
        <f t="shared" si="25"/>
        <v>2.4370543672014261E-3</v>
      </c>
      <c r="O394" s="2">
        <v>0.74353766799999998</v>
      </c>
      <c r="P394" s="2">
        <f t="shared" si="23"/>
        <v>8.703610153080735</v>
      </c>
      <c r="R394" s="2">
        <f t="shared" si="26"/>
        <v>6.902778648318117</v>
      </c>
    </row>
    <row r="395" spans="1:20" x14ac:dyDescent="0.25">
      <c r="A395" s="2">
        <v>389</v>
      </c>
      <c r="B395" s="2" t="s">
        <v>22</v>
      </c>
      <c r="C395" s="6">
        <v>44742</v>
      </c>
      <c r="D395" s="2" t="s">
        <v>55</v>
      </c>
      <c r="E395" s="2" t="s">
        <v>63</v>
      </c>
      <c r="F395" s="2">
        <v>6</v>
      </c>
      <c r="H395" s="2" t="s">
        <v>26</v>
      </c>
      <c r="I395" s="2">
        <v>55</v>
      </c>
      <c r="J395" s="2">
        <f t="shared" si="24"/>
        <v>17.50700280112045</v>
      </c>
      <c r="K395" s="11">
        <v>22</v>
      </c>
      <c r="L395" s="2" t="s">
        <v>27</v>
      </c>
      <c r="M395" s="2" t="s">
        <v>28</v>
      </c>
      <c r="N395" s="2">
        <f t="shared" si="25"/>
        <v>2.4072128851540624E-2</v>
      </c>
      <c r="O395" s="2">
        <v>0.74353766799999998</v>
      </c>
      <c r="P395" s="2">
        <f t="shared" si="23"/>
        <v>147.43093423496762</v>
      </c>
      <c r="R395" s="2">
        <f t="shared" si="26"/>
        <v>87.717177671776255</v>
      </c>
    </row>
    <row r="396" spans="1:20" x14ac:dyDescent="0.25">
      <c r="A396" s="2">
        <v>390</v>
      </c>
      <c r="B396" s="2" t="s">
        <v>22</v>
      </c>
      <c r="C396" s="6">
        <v>44742</v>
      </c>
      <c r="D396" s="2" t="s">
        <v>55</v>
      </c>
      <c r="E396" s="2" t="s">
        <v>63</v>
      </c>
      <c r="F396" s="2">
        <v>6</v>
      </c>
      <c r="H396" s="2" t="s">
        <v>26</v>
      </c>
      <c r="I396" s="2">
        <v>32.5</v>
      </c>
      <c r="J396" s="2">
        <f t="shared" si="24"/>
        <v>10.345047109752992</v>
      </c>
      <c r="K396" s="11">
        <v>12</v>
      </c>
      <c r="L396" s="2" t="s">
        <v>27</v>
      </c>
      <c r="M396" s="2" t="s">
        <v>28</v>
      </c>
      <c r="N396" s="2">
        <f t="shared" si="25"/>
        <v>8.4053507766743054E-3</v>
      </c>
      <c r="O396" s="2">
        <v>0.74353766799999998</v>
      </c>
      <c r="P396" s="2">
        <f t="shared" ref="P396:P459" si="27">0.168*O396*(J396^2.471)</f>
        <v>40.180579572457873</v>
      </c>
      <c r="R396" s="2">
        <f t="shared" si="26"/>
        <v>27.281016004729839</v>
      </c>
    </row>
    <row r="397" spans="1:20" x14ac:dyDescent="0.25">
      <c r="A397" s="2">
        <v>391</v>
      </c>
      <c r="B397" s="2" t="s">
        <v>22</v>
      </c>
      <c r="C397" s="6">
        <v>44742</v>
      </c>
      <c r="D397" s="2" t="s">
        <v>55</v>
      </c>
      <c r="E397" s="2" t="s">
        <v>63</v>
      </c>
      <c r="F397" s="2">
        <v>6</v>
      </c>
      <c r="H397" s="2" t="s">
        <v>26</v>
      </c>
      <c r="I397" s="2">
        <v>21.5</v>
      </c>
      <c r="J397" s="2">
        <f t="shared" si="24"/>
        <v>6.8436465495289029</v>
      </c>
      <c r="K397" s="11">
        <v>9</v>
      </c>
      <c r="L397" s="2" t="s">
        <v>27</v>
      </c>
      <c r="M397" s="2" t="s">
        <v>28</v>
      </c>
      <c r="N397" s="2">
        <f t="shared" si="25"/>
        <v>3.6784600203717856E-3</v>
      </c>
      <c r="O397" s="2">
        <v>0.74353766799999998</v>
      </c>
      <c r="P397" s="2">
        <f t="shared" si="27"/>
        <v>14.474642503644077</v>
      </c>
      <c r="R397" s="2">
        <f t="shared" si="26"/>
        <v>10.901665694054955</v>
      </c>
    </row>
    <row r="398" spans="1:20" x14ac:dyDescent="0.25">
      <c r="A398" s="2">
        <v>392</v>
      </c>
      <c r="B398" s="2" t="s">
        <v>22</v>
      </c>
      <c r="C398" s="6">
        <v>44742</v>
      </c>
      <c r="D398" s="2" t="s">
        <v>55</v>
      </c>
      <c r="E398" s="2" t="s">
        <v>63</v>
      </c>
      <c r="F398" s="2">
        <v>6</v>
      </c>
      <c r="H398" s="2" t="s">
        <v>26</v>
      </c>
      <c r="I398" s="2">
        <v>18.5</v>
      </c>
      <c r="J398" s="2">
        <f t="shared" si="24"/>
        <v>5.8887191240132415</v>
      </c>
      <c r="K398" s="11">
        <v>8</v>
      </c>
      <c r="L398" s="2" t="s">
        <v>27</v>
      </c>
      <c r="M398" s="2" t="s">
        <v>28</v>
      </c>
      <c r="N398" s="2">
        <f t="shared" si="25"/>
        <v>2.7235325948561243E-3</v>
      </c>
      <c r="O398" s="2">
        <v>0.74353766799999998</v>
      </c>
      <c r="P398" s="2">
        <f t="shared" si="27"/>
        <v>9.9846708503832815</v>
      </c>
      <c r="R398" s="2">
        <f t="shared" si="26"/>
        <v>7.8090951772827024</v>
      </c>
    </row>
    <row r="399" spans="1:20" x14ac:dyDescent="0.25">
      <c r="A399" s="2">
        <v>393</v>
      </c>
      <c r="B399" s="2" t="s">
        <v>22</v>
      </c>
      <c r="C399" s="6">
        <v>44742</v>
      </c>
      <c r="D399" s="2" t="s">
        <v>55</v>
      </c>
      <c r="E399" s="2" t="s">
        <v>63</v>
      </c>
      <c r="F399" s="2">
        <v>6</v>
      </c>
      <c r="H399" s="2" t="s">
        <v>26</v>
      </c>
      <c r="I399" s="2">
        <v>17</v>
      </c>
      <c r="J399" s="2">
        <f t="shared" si="24"/>
        <v>5.4112554112554117</v>
      </c>
      <c r="K399" s="11">
        <v>5</v>
      </c>
      <c r="L399" s="2" t="s">
        <v>27</v>
      </c>
      <c r="M399" s="2" t="s">
        <v>28</v>
      </c>
      <c r="N399" s="2">
        <f t="shared" si="25"/>
        <v>2.29978354978355E-3</v>
      </c>
      <c r="O399" s="2">
        <v>0.74353766799999998</v>
      </c>
      <c r="P399" s="2">
        <f t="shared" si="27"/>
        <v>8.1019898831872901</v>
      </c>
      <c r="Q399" s="2">
        <f>SUM(P386:P399)</f>
        <v>537.71734285726325</v>
      </c>
      <c r="R399" s="2">
        <f t="shared" si="26"/>
        <v>6.4725599918927248</v>
      </c>
      <c r="S399" s="2">
        <f>SUM(R386:R399)</f>
        <v>370.5454408428842</v>
      </c>
    </row>
    <row r="400" spans="1:20" ht="30" x14ac:dyDescent="0.25">
      <c r="A400" s="2">
        <v>394</v>
      </c>
      <c r="B400" s="2" t="s">
        <v>22</v>
      </c>
      <c r="C400" s="6">
        <v>44743</v>
      </c>
      <c r="D400" s="2" t="s">
        <v>55</v>
      </c>
      <c r="E400" s="2" t="s">
        <v>72</v>
      </c>
      <c r="F400" s="2">
        <v>1</v>
      </c>
      <c r="G400" s="7" t="s">
        <v>73</v>
      </c>
      <c r="H400" s="2" t="s">
        <v>26</v>
      </c>
      <c r="I400" s="2">
        <v>98</v>
      </c>
      <c r="J400" s="2">
        <f t="shared" si="24"/>
        <v>31.194295900178254</v>
      </c>
      <c r="K400" s="12">
        <v>23</v>
      </c>
      <c r="L400" s="2" t="s">
        <v>27</v>
      </c>
      <c r="M400" s="2" t="s">
        <v>28</v>
      </c>
      <c r="N400" s="2">
        <f t="shared" si="25"/>
        <v>7.6426024955436725E-2</v>
      </c>
      <c r="O400" s="2">
        <v>0.74353766799999998</v>
      </c>
      <c r="P400" s="2">
        <f t="shared" si="27"/>
        <v>614.42948017061315</v>
      </c>
      <c r="R400" s="2">
        <f t="shared" si="26"/>
        <v>316.22876140702482</v>
      </c>
      <c r="T400" t="s">
        <v>74</v>
      </c>
    </row>
    <row r="401" spans="1:20" x14ac:dyDescent="0.25">
      <c r="A401" s="2">
        <v>395</v>
      </c>
      <c r="B401" s="2" t="s">
        <v>22</v>
      </c>
      <c r="C401" s="6">
        <v>44743</v>
      </c>
      <c r="D401" s="2" t="s">
        <v>55</v>
      </c>
      <c r="E401" s="2" t="s">
        <v>72</v>
      </c>
      <c r="F401" s="2">
        <v>1</v>
      </c>
      <c r="H401" s="2" t="s">
        <v>26</v>
      </c>
      <c r="I401" s="2">
        <v>34.9</v>
      </c>
      <c r="J401" s="2">
        <f t="shared" si="24"/>
        <v>11.108989050165521</v>
      </c>
      <c r="K401" s="12">
        <v>20</v>
      </c>
      <c r="L401" s="2" t="s">
        <v>27</v>
      </c>
      <c r="M401" s="2" t="s">
        <v>28</v>
      </c>
      <c r="N401" s="2">
        <f t="shared" si="25"/>
        <v>9.6925929462694186E-3</v>
      </c>
      <c r="O401" s="2">
        <v>0.74353766799999998</v>
      </c>
      <c r="P401" s="2">
        <f t="shared" si="27"/>
        <v>47.915281267342039</v>
      </c>
      <c r="R401" s="2">
        <f t="shared" si="26"/>
        <v>31.955964265365299</v>
      </c>
    </row>
    <row r="402" spans="1:20" x14ac:dyDescent="0.25">
      <c r="A402" s="2">
        <v>396</v>
      </c>
      <c r="B402" s="2" t="s">
        <v>22</v>
      </c>
      <c r="C402" s="6">
        <v>44743</v>
      </c>
      <c r="D402" s="2" t="s">
        <v>55</v>
      </c>
      <c r="E402" s="2" t="s">
        <v>72</v>
      </c>
      <c r="F402" s="2">
        <v>1</v>
      </c>
      <c r="H402" s="2" t="s">
        <v>26</v>
      </c>
      <c r="I402" s="2">
        <v>58.5</v>
      </c>
      <c r="J402" s="2">
        <f t="shared" si="24"/>
        <v>18.621084797555387</v>
      </c>
      <c r="K402" s="12">
        <v>10</v>
      </c>
      <c r="L402" s="2" t="s">
        <v>27</v>
      </c>
      <c r="M402" s="2" t="s">
        <v>28</v>
      </c>
      <c r="N402" s="2">
        <f t="shared" si="25"/>
        <v>2.7233336516424757E-2</v>
      </c>
      <c r="O402" s="2">
        <v>0.74353766799999998</v>
      </c>
      <c r="P402" s="2">
        <f t="shared" si="27"/>
        <v>171.70959224621132</v>
      </c>
      <c r="R402" s="2">
        <f t="shared" si="26"/>
        <v>100.59247683727473</v>
      </c>
    </row>
    <row r="403" spans="1:20" x14ac:dyDescent="0.25">
      <c r="A403" s="2">
        <v>397</v>
      </c>
      <c r="B403" s="2" t="s">
        <v>22</v>
      </c>
      <c r="C403" s="6">
        <v>44743</v>
      </c>
      <c r="D403" s="2" t="s">
        <v>55</v>
      </c>
      <c r="E403" s="2" t="s">
        <v>72</v>
      </c>
      <c r="F403" s="2">
        <v>1</v>
      </c>
      <c r="H403" s="2" t="s">
        <v>26</v>
      </c>
      <c r="I403" s="2">
        <v>67</v>
      </c>
      <c r="J403" s="2">
        <f t="shared" si="24"/>
        <v>21.326712503183092</v>
      </c>
      <c r="K403" s="12">
        <v>8</v>
      </c>
      <c r="L403" s="2" t="s">
        <v>31</v>
      </c>
      <c r="M403" s="2">
        <v>3</v>
      </c>
      <c r="N403" s="2">
        <f t="shared" si="25"/>
        <v>3.5722243442831682E-2</v>
      </c>
      <c r="O403" s="2">
        <v>0.74353766799999998</v>
      </c>
      <c r="P403" s="9">
        <f>0.0696*O403*((J403^2)*K403)^0.931</f>
        <v>106.94126602201709</v>
      </c>
      <c r="Q403" s="2">
        <f>SUM(P400:P403)</f>
        <v>940.99561970618356</v>
      </c>
      <c r="R403" s="2">
        <f t="shared" si="26"/>
        <v>135.94572056543092</v>
      </c>
      <c r="S403" s="2">
        <f>SUM(R400:R403)</f>
        <v>584.72292307509576</v>
      </c>
      <c r="T403" t="s">
        <v>75</v>
      </c>
    </row>
    <row r="404" spans="1:20" ht="30" x14ac:dyDescent="0.25">
      <c r="A404" s="2">
        <v>398</v>
      </c>
      <c r="B404" s="2" t="s">
        <v>22</v>
      </c>
      <c r="C404" s="6">
        <v>44743</v>
      </c>
      <c r="D404" s="2" t="s">
        <v>55</v>
      </c>
      <c r="E404" s="2" t="s">
        <v>72</v>
      </c>
      <c r="F404" s="2">
        <v>2</v>
      </c>
      <c r="G404" s="7" t="s">
        <v>76</v>
      </c>
      <c r="H404" s="12" t="s">
        <v>26</v>
      </c>
      <c r="I404" s="12">
        <v>26</v>
      </c>
      <c r="J404" s="2">
        <f t="shared" si="24"/>
        <v>8.2760376878023934</v>
      </c>
      <c r="K404" s="2">
        <v>7</v>
      </c>
      <c r="L404" s="2" t="s">
        <v>27</v>
      </c>
      <c r="M404" s="2" t="s">
        <v>28</v>
      </c>
      <c r="N404" s="2">
        <f t="shared" si="25"/>
        <v>5.3794244970715556E-3</v>
      </c>
      <c r="O404" s="2">
        <v>0.74353766799999998</v>
      </c>
      <c r="P404" s="2">
        <f t="shared" si="27"/>
        <v>23.150029813856463</v>
      </c>
      <c r="R404" s="2">
        <f t="shared" si="26"/>
        <v>16.623417465057599</v>
      </c>
    </row>
    <row r="405" spans="1:20" x14ac:dyDescent="0.25">
      <c r="A405" s="2">
        <v>399</v>
      </c>
      <c r="B405" s="2" t="s">
        <v>22</v>
      </c>
      <c r="C405" s="6">
        <v>44743</v>
      </c>
      <c r="D405" s="2" t="s">
        <v>55</v>
      </c>
      <c r="E405" s="2" t="s">
        <v>72</v>
      </c>
      <c r="F405" s="2">
        <v>2</v>
      </c>
      <c r="H405" s="12" t="s">
        <v>26</v>
      </c>
      <c r="I405" s="12">
        <v>33.5</v>
      </c>
      <c r="J405" s="2">
        <f t="shared" si="24"/>
        <v>10.663356251591546</v>
      </c>
      <c r="K405" s="2">
        <v>8</v>
      </c>
      <c r="L405" s="2" t="s">
        <v>27</v>
      </c>
      <c r="M405" s="2" t="s">
        <v>28</v>
      </c>
      <c r="N405" s="2">
        <f t="shared" si="25"/>
        <v>8.9305608607079204E-3</v>
      </c>
      <c r="O405" s="2">
        <v>0.74353766799999998</v>
      </c>
      <c r="P405" s="2">
        <f t="shared" si="27"/>
        <v>43.30500868284161</v>
      </c>
      <c r="R405" s="2">
        <f t="shared" si="26"/>
        <v>29.17957422727601</v>
      </c>
    </row>
    <row r="406" spans="1:20" x14ac:dyDescent="0.25">
      <c r="A406" s="2">
        <v>400</v>
      </c>
      <c r="B406" s="2" t="s">
        <v>22</v>
      </c>
      <c r="C406" s="6">
        <v>44743</v>
      </c>
      <c r="D406" s="2" t="s">
        <v>55</v>
      </c>
      <c r="E406" s="2" t="s">
        <v>72</v>
      </c>
      <c r="F406" s="2">
        <v>2</v>
      </c>
      <c r="H406" s="12" t="s">
        <v>26</v>
      </c>
      <c r="I406" s="12">
        <v>100</v>
      </c>
      <c r="J406" s="2">
        <f t="shared" si="24"/>
        <v>31.830914183855359</v>
      </c>
      <c r="K406" s="2">
        <v>28</v>
      </c>
      <c r="L406" s="2" t="s">
        <v>27</v>
      </c>
      <c r="M406" s="2" t="s">
        <v>28</v>
      </c>
      <c r="N406" s="2">
        <f t="shared" si="25"/>
        <v>7.9577285459638408E-2</v>
      </c>
      <c r="O406" s="2">
        <v>0.74353766799999998</v>
      </c>
      <c r="P406" s="2">
        <f t="shared" si="27"/>
        <v>645.88085546801631</v>
      </c>
      <c r="R406" s="2">
        <f t="shared" si="26"/>
        <v>330.73448403146847</v>
      </c>
    </row>
    <row r="407" spans="1:20" x14ac:dyDescent="0.25">
      <c r="A407" s="2">
        <v>401</v>
      </c>
      <c r="B407" s="2" t="s">
        <v>22</v>
      </c>
      <c r="C407" s="6">
        <v>44743</v>
      </c>
      <c r="D407" s="2" t="s">
        <v>55</v>
      </c>
      <c r="E407" s="2" t="s">
        <v>72</v>
      </c>
      <c r="F407" s="2">
        <v>2</v>
      </c>
      <c r="H407" s="12" t="s">
        <v>67</v>
      </c>
      <c r="I407" s="12">
        <v>25</v>
      </c>
      <c r="J407" s="2">
        <f t="shared" si="24"/>
        <v>7.9577285459638398</v>
      </c>
      <c r="K407" s="2">
        <v>8</v>
      </c>
      <c r="L407" s="2" t="s">
        <v>27</v>
      </c>
      <c r="M407" s="2" t="s">
        <v>28</v>
      </c>
      <c r="N407" s="2">
        <f t="shared" si="25"/>
        <v>4.9735803412274005E-3</v>
      </c>
      <c r="O407" s="2">
        <v>0.79200000000000004</v>
      </c>
      <c r="P407" s="2">
        <f t="shared" si="27"/>
        <v>22.381252138263086</v>
      </c>
      <c r="R407" s="2">
        <f t="shared" si="26"/>
        <v>16.127195919764411</v>
      </c>
    </row>
    <row r="408" spans="1:20" x14ac:dyDescent="0.25">
      <c r="A408" s="2">
        <v>402</v>
      </c>
      <c r="B408" s="2" t="s">
        <v>22</v>
      </c>
      <c r="C408" s="6">
        <v>44743</v>
      </c>
      <c r="D408" s="2" t="s">
        <v>55</v>
      </c>
      <c r="E408" s="2" t="s">
        <v>72</v>
      </c>
      <c r="F408" s="2">
        <v>2</v>
      </c>
      <c r="H408" s="12" t="s">
        <v>67</v>
      </c>
      <c r="I408" s="12">
        <v>28.6</v>
      </c>
      <c r="J408" s="2">
        <f t="shared" si="24"/>
        <v>9.1036414565826345</v>
      </c>
      <c r="K408" s="2">
        <v>7</v>
      </c>
      <c r="L408" s="2" t="s">
        <v>27</v>
      </c>
      <c r="M408" s="2" t="s">
        <v>28</v>
      </c>
      <c r="N408" s="2">
        <f t="shared" si="25"/>
        <v>6.5091036414565854E-3</v>
      </c>
      <c r="O408" s="2">
        <v>0.79200000000000004</v>
      </c>
      <c r="P408" s="2">
        <f t="shared" si="27"/>
        <v>31.207220265272859</v>
      </c>
      <c r="R408" s="2">
        <f t="shared" si="26"/>
        <v>21.740255123734507</v>
      </c>
    </row>
    <row r="409" spans="1:20" x14ac:dyDescent="0.25">
      <c r="A409" s="2">
        <v>403</v>
      </c>
      <c r="B409" s="2" t="s">
        <v>22</v>
      </c>
      <c r="C409" s="6">
        <v>44743</v>
      </c>
      <c r="D409" s="2" t="s">
        <v>55</v>
      </c>
      <c r="E409" s="2" t="s">
        <v>72</v>
      </c>
      <c r="F409" s="2">
        <v>2</v>
      </c>
      <c r="H409" s="12" t="s">
        <v>67</v>
      </c>
      <c r="I409" s="12">
        <v>21.7</v>
      </c>
      <c r="J409" s="2">
        <f t="shared" si="24"/>
        <v>6.9073083778966131</v>
      </c>
      <c r="K409" s="2">
        <v>6</v>
      </c>
      <c r="L409" s="2" t="s">
        <v>27</v>
      </c>
      <c r="M409" s="2" t="s">
        <v>28</v>
      </c>
      <c r="N409" s="2">
        <f t="shared" si="25"/>
        <v>3.7472147950089129E-3</v>
      </c>
      <c r="O409" s="2">
        <v>0.79200000000000004</v>
      </c>
      <c r="P409" s="2">
        <f t="shared" si="27"/>
        <v>15.774900214548767</v>
      </c>
      <c r="R409" s="2">
        <f t="shared" si="26"/>
        <v>11.778029882754931</v>
      </c>
    </row>
    <row r="410" spans="1:20" x14ac:dyDescent="0.25">
      <c r="A410" s="2">
        <v>404</v>
      </c>
      <c r="B410" s="2" t="s">
        <v>22</v>
      </c>
      <c r="C410" s="6">
        <v>44743</v>
      </c>
      <c r="D410" s="2" t="s">
        <v>55</v>
      </c>
      <c r="E410" s="2" t="s">
        <v>72</v>
      </c>
      <c r="F410" s="2">
        <v>2</v>
      </c>
      <c r="H410" s="12" t="s">
        <v>67</v>
      </c>
      <c r="I410" s="12">
        <v>18.7</v>
      </c>
      <c r="J410" s="2">
        <f t="shared" si="24"/>
        <v>5.9523809523809526</v>
      </c>
      <c r="K410" s="2">
        <v>4.5</v>
      </c>
      <c r="L410" s="2" t="s">
        <v>27</v>
      </c>
      <c r="M410" s="2" t="s">
        <v>28</v>
      </c>
      <c r="N410" s="2">
        <f t="shared" si="25"/>
        <v>2.7827380952380955E-3</v>
      </c>
      <c r="O410" s="2">
        <v>0.79200000000000004</v>
      </c>
      <c r="P410" s="2">
        <f t="shared" si="27"/>
        <v>10.92182536716648</v>
      </c>
      <c r="R410" s="2">
        <f t="shared" si="26"/>
        <v>8.4648722696886836</v>
      </c>
    </row>
    <row r="411" spans="1:20" x14ac:dyDescent="0.25">
      <c r="A411" s="2">
        <v>405</v>
      </c>
      <c r="B411" s="2" t="s">
        <v>22</v>
      </c>
      <c r="C411" s="6">
        <v>44743</v>
      </c>
      <c r="D411" s="2" t="s">
        <v>55</v>
      </c>
      <c r="E411" s="2" t="s">
        <v>72</v>
      </c>
      <c r="F411" s="2">
        <v>2</v>
      </c>
      <c r="H411" s="12" t="s">
        <v>67</v>
      </c>
      <c r="I411" s="12">
        <v>108.6</v>
      </c>
      <c r="J411" s="2">
        <f t="shared" si="24"/>
        <v>34.568372803666918</v>
      </c>
      <c r="K411" s="2">
        <v>18</v>
      </c>
      <c r="L411" s="2" t="s">
        <v>27</v>
      </c>
      <c r="M411" s="2" t="s">
        <v>28</v>
      </c>
      <c r="N411" s="2">
        <f t="shared" si="25"/>
        <v>9.3853132161955663E-2</v>
      </c>
      <c r="O411" s="2">
        <v>0.79200000000000004</v>
      </c>
      <c r="P411" s="2">
        <f t="shared" si="27"/>
        <v>843.54861483596687</v>
      </c>
      <c r="Q411" s="2">
        <f>SUM(P404:P411)</f>
        <v>1636.1697067859325</v>
      </c>
      <c r="R411" s="2">
        <f t="shared" si="26"/>
        <v>420.41117813062937</v>
      </c>
      <c r="S411" s="2">
        <f>SUM(R404:R411)</f>
        <v>855.05900705037402</v>
      </c>
    </row>
    <row r="412" spans="1:20" ht="30" x14ac:dyDescent="0.25">
      <c r="A412" s="2">
        <v>406</v>
      </c>
      <c r="B412" s="2" t="s">
        <v>22</v>
      </c>
      <c r="C412" s="6">
        <v>44743</v>
      </c>
      <c r="D412" s="2" t="s">
        <v>55</v>
      </c>
      <c r="E412" s="2" t="s">
        <v>72</v>
      </c>
      <c r="F412" s="2">
        <v>3</v>
      </c>
      <c r="G412" s="7" t="s">
        <v>77</v>
      </c>
      <c r="H412" s="2" t="s">
        <v>26</v>
      </c>
      <c r="I412" s="2">
        <v>134</v>
      </c>
      <c r="J412" s="2">
        <f t="shared" si="24"/>
        <v>42.653425006366184</v>
      </c>
      <c r="K412" s="2">
        <v>25</v>
      </c>
      <c r="L412" s="2" t="s">
        <v>27</v>
      </c>
      <c r="M412" s="2" t="s">
        <v>28</v>
      </c>
      <c r="N412" s="2">
        <f t="shared" si="25"/>
        <v>0.14288897377132673</v>
      </c>
      <c r="O412" s="2">
        <v>0.74353766799999998</v>
      </c>
      <c r="P412" s="2">
        <f t="shared" si="27"/>
        <v>1331.154205574348</v>
      </c>
      <c r="R412" s="2">
        <f t="shared" si="26"/>
        <v>633.36218671685208</v>
      </c>
    </row>
    <row r="413" spans="1:20" x14ac:dyDescent="0.25">
      <c r="A413" s="2">
        <v>407</v>
      </c>
      <c r="B413" s="2" t="s">
        <v>22</v>
      </c>
      <c r="C413" s="6">
        <v>44743</v>
      </c>
      <c r="D413" s="2" t="s">
        <v>55</v>
      </c>
      <c r="E413" s="2" t="s">
        <v>72</v>
      </c>
      <c r="F413" s="2">
        <v>3</v>
      </c>
      <c r="H413" s="2" t="s">
        <v>26</v>
      </c>
      <c r="I413" s="2">
        <v>25</v>
      </c>
      <c r="J413" s="2">
        <f t="shared" si="24"/>
        <v>7.9577285459638398</v>
      </c>
      <c r="K413" s="2">
        <v>6.5</v>
      </c>
      <c r="L413" s="2" t="s">
        <v>27</v>
      </c>
      <c r="M413" s="2" t="s">
        <v>28</v>
      </c>
      <c r="N413" s="2">
        <f t="shared" si="25"/>
        <v>4.9735803412274005E-3</v>
      </c>
      <c r="O413" s="2">
        <v>0.74353766799999998</v>
      </c>
      <c r="P413" s="2">
        <f t="shared" si="27"/>
        <v>21.011747502277967</v>
      </c>
      <c r="R413" s="2">
        <f t="shared" si="26"/>
        <v>15.237239653257779</v>
      </c>
    </row>
    <row r="414" spans="1:20" x14ac:dyDescent="0.25">
      <c r="A414" s="2">
        <v>408</v>
      </c>
      <c r="B414" s="2" t="s">
        <v>22</v>
      </c>
      <c r="C414" s="6">
        <v>44743</v>
      </c>
      <c r="D414" s="2" t="s">
        <v>55</v>
      </c>
      <c r="E414" s="2" t="s">
        <v>72</v>
      </c>
      <c r="F414" s="2">
        <v>3</v>
      </c>
      <c r="H414" s="2" t="s">
        <v>26</v>
      </c>
      <c r="I414" s="2">
        <v>25.5</v>
      </c>
      <c r="J414" s="2">
        <f t="shared" si="24"/>
        <v>8.1168831168831161</v>
      </c>
      <c r="K414" s="2">
        <v>5.5</v>
      </c>
      <c r="L414" s="2" t="s">
        <v>27</v>
      </c>
      <c r="M414" s="2" t="s">
        <v>28</v>
      </c>
      <c r="N414" s="2">
        <f t="shared" si="25"/>
        <v>5.1745129870129861E-3</v>
      </c>
      <c r="O414" s="2">
        <v>0.74353766799999998</v>
      </c>
      <c r="P414" s="2">
        <f t="shared" si="27"/>
        <v>22.065470773107052</v>
      </c>
      <c r="R414" s="2">
        <f t="shared" si="26"/>
        <v>15.922038860398024</v>
      </c>
    </row>
    <row r="415" spans="1:20" x14ac:dyDescent="0.25">
      <c r="A415" s="2">
        <v>409</v>
      </c>
      <c r="B415" s="2" t="s">
        <v>22</v>
      </c>
      <c r="C415" s="6">
        <v>44743</v>
      </c>
      <c r="D415" s="2" t="s">
        <v>55</v>
      </c>
      <c r="E415" s="2" t="s">
        <v>72</v>
      </c>
      <c r="F415" s="2">
        <v>3</v>
      </c>
      <c r="H415" s="2" t="s">
        <v>26</v>
      </c>
      <c r="I415" s="2">
        <v>48</v>
      </c>
      <c r="J415" s="2">
        <f t="shared" si="24"/>
        <v>15.278838808250573</v>
      </c>
      <c r="K415" s="2">
        <v>16</v>
      </c>
      <c r="L415" s="2" t="s">
        <v>27</v>
      </c>
      <c r="M415" s="2" t="s">
        <v>28</v>
      </c>
      <c r="N415" s="2">
        <f t="shared" si="25"/>
        <v>1.8334606569900685E-2</v>
      </c>
      <c r="O415" s="2">
        <v>0.74353766799999998</v>
      </c>
      <c r="P415" s="2">
        <f t="shared" si="27"/>
        <v>105.31724973693883</v>
      </c>
      <c r="R415" s="2">
        <f t="shared" si="26"/>
        <v>64.83880856814514</v>
      </c>
    </row>
    <row r="416" spans="1:20" x14ac:dyDescent="0.25">
      <c r="A416" s="2">
        <v>410</v>
      </c>
      <c r="B416" s="2" t="s">
        <v>22</v>
      </c>
      <c r="C416" s="6">
        <v>44743</v>
      </c>
      <c r="D416" s="2" t="s">
        <v>55</v>
      </c>
      <c r="E416" s="2" t="s">
        <v>72</v>
      </c>
      <c r="F416" s="2">
        <v>3</v>
      </c>
      <c r="H416" s="2" t="s">
        <v>26</v>
      </c>
      <c r="I416" s="2">
        <v>29</v>
      </c>
      <c r="J416" s="2">
        <f t="shared" si="24"/>
        <v>9.2309651133180548</v>
      </c>
      <c r="K416" s="2">
        <v>10</v>
      </c>
      <c r="L416" s="2" t="s">
        <v>27</v>
      </c>
      <c r="M416" s="2" t="s">
        <v>28</v>
      </c>
      <c r="N416" s="2">
        <f t="shared" si="25"/>
        <v>6.6924497071555906E-3</v>
      </c>
      <c r="O416" s="2">
        <v>0.74353766799999998</v>
      </c>
      <c r="P416" s="2">
        <f t="shared" si="27"/>
        <v>30.320605134366556</v>
      </c>
      <c r="R416" s="2">
        <f t="shared" si="26"/>
        <v>21.183759358477996</v>
      </c>
    </row>
    <row r="417" spans="1:20" x14ac:dyDescent="0.25">
      <c r="A417" s="2">
        <v>411</v>
      </c>
      <c r="B417" s="2" t="s">
        <v>22</v>
      </c>
      <c r="C417" s="6">
        <v>44743</v>
      </c>
      <c r="D417" s="2" t="s">
        <v>55</v>
      </c>
      <c r="E417" s="2" t="s">
        <v>72</v>
      </c>
      <c r="F417" s="2">
        <v>3</v>
      </c>
      <c r="H417" s="2" t="s">
        <v>26</v>
      </c>
      <c r="I417" s="2">
        <v>35.5</v>
      </c>
      <c r="J417" s="2">
        <f t="shared" si="24"/>
        <v>11.299974535268653</v>
      </c>
      <c r="K417" s="2">
        <v>12</v>
      </c>
      <c r="L417" s="2" t="s">
        <v>27</v>
      </c>
      <c r="M417" s="2" t="s">
        <v>28</v>
      </c>
      <c r="N417" s="2">
        <f t="shared" si="25"/>
        <v>1.0028727400050929E-2</v>
      </c>
      <c r="O417" s="2">
        <v>0.74353766799999998</v>
      </c>
      <c r="P417" s="2">
        <f t="shared" si="27"/>
        <v>49.976596004840829</v>
      </c>
      <c r="Q417" s="2">
        <f>SUM(P412:P417)</f>
        <v>1559.8458747258794</v>
      </c>
      <c r="R417" s="2">
        <f t="shared" si="26"/>
        <v>33.188408179008782</v>
      </c>
      <c r="S417" s="2">
        <f>SUM(R412:R417)</f>
        <v>783.73244133613991</v>
      </c>
    </row>
    <row r="418" spans="1:20" ht="30" x14ac:dyDescent="0.25">
      <c r="A418" s="2">
        <v>412</v>
      </c>
      <c r="B418" s="2" t="s">
        <v>22</v>
      </c>
      <c r="C418" s="6">
        <v>44743</v>
      </c>
      <c r="D418" s="2" t="s">
        <v>55</v>
      </c>
      <c r="E418" s="2" t="s">
        <v>72</v>
      </c>
      <c r="F418" s="2">
        <v>4</v>
      </c>
      <c r="G418" s="7" t="s">
        <v>78</v>
      </c>
      <c r="H418" s="2" t="s">
        <v>26</v>
      </c>
      <c r="I418" s="2">
        <v>87</v>
      </c>
      <c r="J418" s="2">
        <f t="shared" si="24"/>
        <v>27.692895339954163</v>
      </c>
      <c r="K418" s="2">
        <v>20</v>
      </c>
      <c r="L418" s="2" t="s">
        <v>27</v>
      </c>
      <c r="M418" s="2" t="s">
        <v>28</v>
      </c>
      <c r="N418" s="2">
        <f t="shared" si="25"/>
        <v>6.0232047364400298E-2</v>
      </c>
      <c r="O418" s="2">
        <v>0.74353766799999998</v>
      </c>
      <c r="P418" s="2">
        <f t="shared" si="27"/>
        <v>457.830250872818</v>
      </c>
      <c r="R418" s="2">
        <f t="shared" si="26"/>
        <v>242.77961579492347</v>
      </c>
    </row>
    <row r="419" spans="1:20" x14ac:dyDescent="0.25">
      <c r="A419" s="2">
        <v>413</v>
      </c>
      <c r="B419" s="2" t="s">
        <v>22</v>
      </c>
      <c r="C419" s="6">
        <v>44743</v>
      </c>
      <c r="D419" s="2" t="s">
        <v>55</v>
      </c>
      <c r="E419" s="2" t="s">
        <v>72</v>
      </c>
      <c r="F419" s="2">
        <v>4</v>
      </c>
      <c r="H419" s="2" t="s">
        <v>26</v>
      </c>
      <c r="I419" s="2">
        <v>14</v>
      </c>
      <c r="J419" s="2">
        <f t="shared" si="24"/>
        <v>4.4563279857397502</v>
      </c>
      <c r="K419" s="2">
        <v>6</v>
      </c>
      <c r="L419" s="2" t="s">
        <v>27</v>
      </c>
      <c r="M419" s="2" t="s">
        <v>28</v>
      </c>
      <c r="N419" s="2">
        <f t="shared" si="25"/>
        <v>1.5597147950089125E-3</v>
      </c>
      <c r="O419" s="2">
        <v>0.74353766799999998</v>
      </c>
      <c r="P419" s="2">
        <f t="shared" si="27"/>
        <v>5.0145825838240325</v>
      </c>
      <c r="R419" s="2">
        <f t="shared" si="26"/>
        <v>4.2061399443475151</v>
      </c>
    </row>
    <row r="420" spans="1:20" x14ac:dyDescent="0.25">
      <c r="A420" s="2">
        <v>414</v>
      </c>
      <c r="B420" s="2" t="s">
        <v>22</v>
      </c>
      <c r="C420" s="6">
        <v>44743</v>
      </c>
      <c r="D420" s="2" t="s">
        <v>55</v>
      </c>
      <c r="E420" s="2" t="s">
        <v>72</v>
      </c>
      <c r="F420" s="2">
        <v>4</v>
      </c>
      <c r="H420" s="2" t="s">
        <v>26</v>
      </c>
      <c r="I420" s="2">
        <v>68.5</v>
      </c>
      <c r="J420" s="2">
        <f t="shared" si="24"/>
        <v>21.804176215940924</v>
      </c>
      <c r="K420" s="2">
        <v>14</v>
      </c>
      <c r="L420" s="2" t="s">
        <v>27</v>
      </c>
      <c r="M420" s="2" t="s">
        <v>28</v>
      </c>
      <c r="N420" s="2">
        <f t="shared" si="25"/>
        <v>3.7339651769798837E-2</v>
      </c>
      <c r="O420" s="2">
        <v>0.74353766799999998</v>
      </c>
      <c r="P420" s="2">
        <f t="shared" si="27"/>
        <v>253.59682619823585</v>
      </c>
      <c r="R420" s="2">
        <f t="shared" si="26"/>
        <v>142.79485102778364</v>
      </c>
    </row>
    <row r="421" spans="1:20" x14ac:dyDescent="0.25">
      <c r="A421" s="2">
        <v>415</v>
      </c>
      <c r="B421" s="2" t="s">
        <v>22</v>
      </c>
      <c r="C421" s="6">
        <v>44743</v>
      </c>
      <c r="D421" s="2" t="s">
        <v>55</v>
      </c>
      <c r="E421" s="2" t="s">
        <v>72</v>
      </c>
      <c r="F421" s="2">
        <v>4</v>
      </c>
      <c r="H421" s="2" t="s">
        <v>67</v>
      </c>
      <c r="I421" s="2">
        <v>90.5</v>
      </c>
      <c r="J421" s="2">
        <f t="shared" si="24"/>
        <v>28.806977336389103</v>
      </c>
      <c r="K421" s="13">
        <v>2</v>
      </c>
      <c r="L421" s="2" t="s">
        <v>31</v>
      </c>
      <c r="M421" s="2">
        <v>3</v>
      </c>
      <c r="N421" s="2">
        <f t="shared" si="25"/>
        <v>6.5175786223580362E-2</v>
      </c>
      <c r="O421" s="2">
        <v>0.79200000000000004</v>
      </c>
      <c r="P421" s="9">
        <f>0.0696*O421*((J421^2)*K421)^0.931</f>
        <v>54.85017880978252</v>
      </c>
      <c r="R421" s="2">
        <f t="shared" si="26"/>
        <v>280.47353519770371</v>
      </c>
      <c r="T421" s="14" t="s">
        <v>46</v>
      </c>
    </row>
    <row r="422" spans="1:20" x14ac:dyDescent="0.25">
      <c r="A422" s="2">
        <v>416</v>
      </c>
      <c r="B422" s="2" t="s">
        <v>22</v>
      </c>
      <c r="C422" s="6">
        <v>44743</v>
      </c>
      <c r="D422" s="2" t="s">
        <v>55</v>
      </c>
      <c r="E422" s="2" t="s">
        <v>72</v>
      </c>
      <c r="F422" s="2">
        <v>4</v>
      </c>
      <c r="H422" s="2" t="s">
        <v>67</v>
      </c>
      <c r="I422" s="2">
        <v>119.5</v>
      </c>
      <c r="J422" s="2">
        <f t="shared" si="24"/>
        <v>38.03794244970716</v>
      </c>
      <c r="K422" s="13">
        <v>2</v>
      </c>
      <c r="L422" s="2" t="s">
        <v>31</v>
      </c>
      <c r="M422" s="2">
        <v>3</v>
      </c>
      <c r="N422" s="2">
        <f t="shared" si="25"/>
        <v>0.11363835306850016</v>
      </c>
      <c r="O422" s="2">
        <v>0.79200000000000004</v>
      </c>
      <c r="P422" s="9">
        <f>0.0696*O422*((J422^2)*K422)^0.931</f>
        <v>92.03593588000895</v>
      </c>
      <c r="Q422" s="2">
        <f>SUM(P418:P422)</f>
        <v>863.32777434466936</v>
      </c>
      <c r="R422" s="2">
        <f t="shared" si="26"/>
        <v>519.86286088116776</v>
      </c>
      <c r="S422" s="2">
        <f>SUM(R418:R422)</f>
        <v>1190.117002845926</v>
      </c>
      <c r="T422" s="14" t="s">
        <v>46</v>
      </c>
    </row>
    <row r="423" spans="1:20" ht="30" x14ac:dyDescent="0.25">
      <c r="A423" s="2">
        <v>417</v>
      </c>
      <c r="B423" s="2" t="s">
        <v>22</v>
      </c>
      <c r="C423" s="6">
        <v>44743</v>
      </c>
      <c r="D423" s="2" t="s">
        <v>55</v>
      </c>
      <c r="E423" s="2" t="s">
        <v>72</v>
      </c>
      <c r="F423" s="2">
        <v>5</v>
      </c>
      <c r="G423" s="7" t="s">
        <v>79</v>
      </c>
      <c r="H423" s="2" t="s">
        <v>26</v>
      </c>
      <c r="I423" s="2">
        <v>41</v>
      </c>
      <c r="J423" s="2">
        <f t="shared" si="24"/>
        <v>13.050674815380697</v>
      </c>
      <c r="K423" s="2">
        <v>14</v>
      </c>
      <c r="L423" s="2" t="s">
        <v>27</v>
      </c>
      <c r="M423" s="2" t="s">
        <v>28</v>
      </c>
      <c r="N423" s="2">
        <f t="shared" si="25"/>
        <v>1.3376941685765214E-2</v>
      </c>
      <c r="O423" s="2">
        <v>0.74353766799999998</v>
      </c>
      <c r="P423" s="2">
        <f t="shared" si="27"/>
        <v>71.34134975354786</v>
      </c>
      <c r="R423" s="2">
        <f t="shared" si="26"/>
        <v>45.694048772107053</v>
      </c>
    </row>
    <row r="424" spans="1:20" x14ac:dyDescent="0.25">
      <c r="A424" s="2">
        <v>418</v>
      </c>
      <c r="B424" s="2" t="s">
        <v>22</v>
      </c>
      <c r="C424" s="6">
        <v>44743</v>
      </c>
      <c r="D424" s="2" t="s">
        <v>55</v>
      </c>
      <c r="E424" s="2" t="s">
        <v>72</v>
      </c>
      <c r="F424" s="2">
        <v>5</v>
      </c>
      <c r="H424" s="2" t="s">
        <v>67</v>
      </c>
      <c r="I424" s="2">
        <v>12.5</v>
      </c>
      <c r="J424" s="2">
        <f t="shared" si="24"/>
        <v>3.9788642729819199</v>
      </c>
      <c r="K424" s="2">
        <v>6</v>
      </c>
      <c r="L424" s="2" t="s">
        <v>27</v>
      </c>
      <c r="M424" s="2" t="s">
        <v>28</v>
      </c>
      <c r="N424" s="2">
        <f t="shared" si="25"/>
        <v>1.2433950853068501E-3</v>
      </c>
      <c r="O424" s="2">
        <v>0.79200000000000004</v>
      </c>
      <c r="P424" s="2">
        <f t="shared" si="27"/>
        <v>4.0368188447728741</v>
      </c>
      <c r="R424" s="2">
        <f t="shared" si="26"/>
        <v>3.4615632508424237</v>
      </c>
    </row>
    <row r="425" spans="1:20" x14ac:dyDescent="0.25">
      <c r="A425" s="2">
        <v>419</v>
      </c>
      <c r="B425" s="2" t="s">
        <v>22</v>
      </c>
      <c r="C425" s="6">
        <v>44743</v>
      </c>
      <c r="D425" s="2" t="s">
        <v>55</v>
      </c>
      <c r="E425" s="2" t="s">
        <v>72</v>
      </c>
      <c r="F425" s="2">
        <v>5</v>
      </c>
      <c r="H425" s="2" t="s">
        <v>26</v>
      </c>
      <c r="I425" s="2">
        <v>36.4</v>
      </c>
      <c r="J425" s="2">
        <f t="shared" si="24"/>
        <v>11.586452762923351</v>
      </c>
      <c r="K425" s="2">
        <v>17</v>
      </c>
      <c r="L425" s="2" t="s">
        <v>27</v>
      </c>
      <c r="M425" s="2" t="s">
        <v>28</v>
      </c>
      <c r="N425" s="2">
        <f t="shared" si="25"/>
        <v>1.054367201426025E-2</v>
      </c>
      <c r="O425" s="2">
        <v>0.74353766799999998</v>
      </c>
      <c r="P425" s="2">
        <f t="shared" si="27"/>
        <v>53.165993130144138</v>
      </c>
      <c r="R425" s="2">
        <f t="shared" si="26"/>
        <v>35.085248000397961</v>
      </c>
    </row>
    <row r="426" spans="1:20" x14ac:dyDescent="0.25">
      <c r="A426" s="2">
        <v>420</v>
      </c>
      <c r="B426" s="2" t="s">
        <v>22</v>
      </c>
      <c r="C426" s="6">
        <v>44743</v>
      </c>
      <c r="D426" s="2" t="s">
        <v>55</v>
      </c>
      <c r="E426" s="2" t="s">
        <v>72</v>
      </c>
      <c r="F426" s="2">
        <v>5</v>
      </c>
      <c r="H426" s="2" t="s">
        <v>26</v>
      </c>
      <c r="I426" s="2">
        <v>66.7</v>
      </c>
      <c r="J426" s="2">
        <f t="shared" si="24"/>
        <v>21.231219760631525</v>
      </c>
      <c r="K426" s="2">
        <v>16</v>
      </c>
      <c r="L426" s="2" t="s">
        <v>27</v>
      </c>
      <c r="M426" s="2" t="s">
        <v>28</v>
      </c>
      <c r="N426" s="2">
        <f t="shared" si="25"/>
        <v>3.5403058950853071E-2</v>
      </c>
      <c r="O426" s="2">
        <v>0.74353766799999998</v>
      </c>
      <c r="P426" s="2">
        <f t="shared" si="27"/>
        <v>237.44736114020569</v>
      </c>
      <c r="R426" s="2">
        <f t="shared" si="26"/>
        <v>134.59806928545845</v>
      </c>
    </row>
    <row r="427" spans="1:20" x14ac:dyDescent="0.25">
      <c r="A427" s="2">
        <v>421</v>
      </c>
      <c r="B427" s="2" t="s">
        <v>22</v>
      </c>
      <c r="C427" s="6">
        <v>44743</v>
      </c>
      <c r="D427" s="2" t="s">
        <v>55</v>
      </c>
      <c r="E427" s="2" t="s">
        <v>72</v>
      </c>
      <c r="F427" s="2">
        <v>5</v>
      </c>
      <c r="H427" s="2" t="s">
        <v>67</v>
      </c>
      <c r="I427" s="2">
        <v>31.7</v>
      </c>
      <c r="J427" s="2">
        <f t="shared" si="24"/>
        <v>10.090399796282149</v>
      </c>
      <c r="K427" s="2">
        <v>9</v>
      </c>
      <c r="L427" s="2" t="s">
        <v>27</v>
      </c>
      <c r="M427" s="2" t="s">
        <v>28</v>
      </c>
      <c r="N427" s="2">
        <f t="shared" si="25"/>
        <v>7.9966418385536038E-3</v>
      </c>
      <c r="O427" s="2">
        <v>0.79200000000000004</v>
      </c>
      <c r="P427" s="2">
        <f t="shared" si="27"/>
        <v>40.243158148034013</v>
      </c>
      <c r="R427" s="2">
        <f t="shared" si="26"/>
        <v>27.320183048205354</v>
      </c>
    </row>
    <row r="428" spans="1:20" x14ac:dyDescent="0.25">
      <c r="A428" s="2">
        <v>422</v>
      </c>
      <c r="B428" s="2" t="s">
        <v>22</v>
      </c>
      <c r="C428" s="6">
        <v>44743</v>
      </c>
      <c r="D428" s="2" t="s">
        <v>55</v>
      </c>
      <c r="E428" s="2" t="s">
        <v>72</v>
      </c>
      <c r="F428" s="2">
        <v>5</v>
      </c>
      <c r="H428" s="2" t="s">
        <v>26</v>
      </c>
      <c r="I428" s="2">
        <v>21</v>
      </c>
      <c r="J428" s="2">
        <f t="shared" si="24"/>
        <v>6.6844919786096257</v>
      </c>
      <c r="K428" s="2">
        <v>10</v>
      </c>
      <c r="L428" s="2" t="s">
        <v>27</v>
      </c>
      <c r="M428" s="2" t="s">
        <v>28</v>
      </c>
      <c r="N428" s="2">
        <f t="shared" si="25"/>
        <v>3.5093582887700541E-3</v>
      </c>
      <c r="O428" s="2">
        <v>0.74353766799999998</v>
      </c>
      <c r="P428" s="2">
        <f t="shared" si="27"/>
        <v>13.657030808235465</v>
      </c>
      <c r="R428" s="2">
        <f t="shared" si="26"/>
        <v>10.346806167893067</v>
      </c>
    </row>
    <row r="429" spans="1:20" x14ac:dyDescent="0.25">
      <c r="A429" s="2">
        <v>423</v>
      </c>
      <c r="B429" s="2" t="s">
        <v>22</v>
      </c>
      <c r="C429" s="6">
        <v>44743</v>
      </c>
      <c r="D429" s="2" t="s">
        <v>55</v>
      </c>
      <c r="E429" s="2" t="s">
        <v>72</v>
      </c>
      <c r="F429" s="2">
        <v>5</v>
      </c>
      <c r="H429" s="2" t="s">
        <v>26</v>
      </c>
      <c r="I429" s="2">
        <v>15</v>
      </c>
      <c r="J429" s="2">
        <f t="shared" si="24"/>
        <v>4.7746371275783037</v>
      </c>
      <c r="K429" s="2">
        <v>8</v>
      </c>
      <c r="L429" s="2" t="s">
        <v>27</v>
      </c>
      <c r="M429" s="2" t="s">
        <v>28</v>
      </c>
      <c r="N429" s="2">
        <f t="shared" si="25"/>
        <v>1.7904889228418639E-3</v>
      </c>
      <c r="O429" s="2">
        <v>0.74353766799999998</v>
      </c>
      <c r="P429" s="2">
        <f t="shared" si="27"/>
        <v>5.9466710159158103</v>
      </c>
      <c r="R429" s="2">
        <f t="shared" si="26"/>
        <v>4.9023247137078334</v>
      </c>
    </row>
    <row r="430" spans="1:20" x14ac:dyDescent="0.25">
      <c r="A430" s="2">
        <v>424</v>
      </c>
      <c r="B430" s="2" t="s">
        <v>22</v>
      </c>
      <c r="C430" s="6">
        <v>44743</v>
      </c>
      <c r="D430" s="2" t="s">
        <v>55</v>
      </c>
      <c r="E430" s="2" t="s">
        <v>72</v>
      </c>
      <c r="F430" s="2">
        <v>5</v>
      </c>
      <c r="H430" s="2" t="s">
        <v>26</v>
      </c>
      <c r="I430" s="2">
        <v>14.9</v>
      </c>
      <c r="J430" s="2">
        <f t="shared" si="24"/>
        <v>4.7428062133944486</v>
      </c>
      <c r="K430" s="2">
        <v>7</v>
      </c>
      <c r="L430" s="2" t="s">
        <v>27</v>
      </c>
      <c r="M430" s="2" t="s">
        <v>28</v>
      </c>
      <c r="N430" s="2">
        <f t="shared" si="25"/>
        <v>1.7666953144894321E-3</v>
      </c>
      <c r="O430" s="2">
        <v>0.74353766799999998</v>
      </c>
      <c r="P430" s="2">
        <f t="shared" si="27"/>
        <v>5.849189356707436</v>
      </c>
      <c r="R430" s="2">
        <f t="shared" si="26"/>
        <v>4.8300652180915176</v>
      </c>
    </row>
    <row r="431" spans="1:20" x14ac:dyDescent="0.25">
      <c r="A431" s="2">
        <v>425</v>
      </c>
      <c r="B431" s="2" t="s">
        <v>22</v>
      </c>
      <c r="C431" s="6">
        <v>44743</v>
      </c>
      <c r="D431" s="2" t="s">
        <v>55</v>
      </c>
      <c r="E431" s="2" t="s">
        <v>72</v>
      </c>
      <c r="F431" s="2">
        <v>5</v>
      </c>
      <c r="H431" s="2" t="s">
        <v>26</v>
      </c>
      <c r="I431" s="2">
        <v>13</v>
      </c>
      <c r="J431" s="2">
        <f t="shared" si="24"/>
        <v>4.1380188439011967</v>
      </c>
      <c r="K431" s="2">
        <v>6</v>
      </c>
      <c r="L431" s="2" t="s">
        <v>27</v>
      </c>
      <c r="M431" s="2" t="s">
        <v>28</v>
      </c>
      <c r="N431" s="2">
        <f t="shared" si="25"/>
        <v>1.3448561242678889E-3</v>
      </c>
      <c r="O431" s="2">
        <v>0.74353766799999998</v>
      </c>
      <c r="P431" s="2">
        <f t="shared" si="27"/>
        <v>4.1754802650144303</v>
      </c>
      <c r="R431" s="2">
        <f t="shared" si="26"/>
        <v>3.5680729177435375</v>
      </c>
    </row>
    <row r="432" spans="1:20" x14ac:dyDescent="0.25">
      <c r="A432" s="2">
        <v>426</v>
      </c>
      <c r="B432" s="2" t="s">
        <v>22</v>
      </c>
      <c r="C432" s="6">
        <v>44743</v>
      </c>
      <c r="D432" s="2" t="s">
        <v>55</v>
      </c>
      <c r="E432" s="2" t="s">
        <v>72</v>
      </c>
      <c r="F432" s="2">
        <v>5</v>
      </c>
      <c r="H432" s="2" t="s">
        <v>67</v>
      </c>
      <c r="I432" s="2">
        <v>101.8</v>
      </c>
      <c r="J432" s="2">
        <f t="shared" si="24"/>
        <v>32.403870639164758</v>
      </c>
      <c r="K432" s="2">
        <v>23</v>
      </c>
      <c r="L432" s="2" t="s">
        <v>27</v>
      </c>
      <c r="M432" s="2" t="s">
        <v>28</v>
      </c>
      <c r="N432" s="2">
        <f t="shared" si="25"/>
        <v>8.2467850776674304E-2</v>
      </c>
      <c r="O432" s="2">
        <v>0.79200000000000004</v>
      </c>
      <c r="P432" s="2">
        <f t="shared" si="27"/>
        <v>718.98425163078741</v>
      </c>
      <c r="Q432" s="2">
        <f>SUM(P423:P432)</f>
        <v>1154.847304093365</v>
      </c>
      <c r="R432" s="2">
        <f t="shared" si="26"/>
        <v>364.1934324836796</v>
      </c>
      <c r="S432" s="2">
        <f>SUM(R423:R432)</f>
        <v>633.9998138581268</v>
      </c>
    </row>
    <row r="433" spans="1:20" ht="30" x14ac:dyDescent="0.25">
      <c r="A433" s="2">
        <v>427</v>
      </c>
      <c r="B433" s="2" t="s">
        <v>22</v>
      </c>
      <c r="C433" s="6">
        <v>44743</v>
      </c>
      <c r="D433" s="2" t="s">
        <v>55</v>
      </c>
      <c r="E433" s="2" t="s">
        <v>72</v>
      </c>
      <c r="F433" s="2">
        <v>6</v>
      </c>
      <c r="G433" s="10" t="s">
        <v>80</v>
      </c>
      <c r="H433" s="2" t="s">
        <v>26</v>
      </c>
      <c r="I433" s="2">
        <v>53.6</v>
      </c>
      <c r="J433" s="2">
        <f t="shared" si="24"/>
        <v>17.061370002546475</v>
      </c>
      <c r="K433" s="2">
        <v>7</v>
      </c>
      <c r="L433" s="2" t="s">
        <v>27</v>
      </c>
      <c r="M433" s="2" t="s">
        <v>28</v>
      </c>
      <c r="N433" s="2">
        <f t="shared" si="25"/>
        <v>2.2862235803412283E-2</v>
      </c>
      <c r="O433" s="2">
        <v>0.74353766799999998</v>
      </c>
      <c r="P433" s="2">
        <f t="shared" si="27"/>
        <v>138.33071036328647</v>
      </c>
      <c r="R433" s="2">
        <f t="shared" si="26"/>
        <v>82.837181179594552</v>
      </c>
      <c r="T433" t="s">
        <v>81</v>
      </c>
    </row>
    <row r="434" spans="1:20" x14ac:dyDescent="0.25">
      <c r="A434" s="2">
        <v>428</v>
      </c>
      <c r="B434" s="2" t="s">
        <v>22</v>
      </c>
      <c r="C434" s="6">
        <v>44743</v>
      </c>
      <c r="D434" s="2" t="s">
        <v>55</v>
      </c>
      <c r="E434" s="2" t="s">
        <v>72</v>
      </c>
      <c r="F434" s="2">
        <v>6</v>
      </c>
      <c r="H434" s="2" t="s">
        <v>26</v>
      </c>
      <c r="I434" s="2">
        <v>51.6</v>
      </c>
      <c r="J434" s="2">
        <f t="shared" si="24"/>
        <v>16.424751718869366</v>
      </c>
      <c r="K434" s="2">
        <v>17</v>
      </c>
      <c r="L434" s="2" t="s">
        <v>27</v>
      </c>
      <c r="M434" s="2" t="s">
        <v>28</v>
      </c>
      <c r="N434" s="2">
        <f t="shared" si="25"/>
        <v>2.1187929717341486E-2</v>
      </c>
      <c r="O434" s="2">
        <v>0.74353766799999998</v>
      </c>
      <c r="P434" s="2">
        <f t="shared" si="27"/>
        <v>125.92438095684631</v>
      </c>
      <c r="R434" s="2">
        <f t="shared" si="26"/>
        <v>76.131049469622681</v>
      </c>
    </row>
    <row r="435" spans="1:20" x14ac:dyDescent="0.25">
      <c r="A435" s="2">
        <v>429</v>
      </c>
      <c r="B435" s="2" t="s">
        <v>22</v>
      </c>
      <c r="C435" s="6">
        <v>44743</v>
      </c>
      <c r="D435" s="2" t="s">
        <v>55</v>
      </c>
      <c r="E435" s="2" t="s">
        <v>72</v>
      </c>
      <c r="F435" s="2">
        <v>6</v>
      </c>
      <c r="H435" s="2" t="s">
        <v>26</v>
      </c>
      <c r="I435" s="2">
        <v>34</v>
      </c>
      <c r="J435" s="2">
        <f t="shared" si="24"/>
        <v>10.822510822510823</v>
      </c>
      <c r="K435" s="2">
        <v>12</v>
      </c>
      <c r="L435" s="2" t="s">
        <v>27</v>
      </c>
      <c r="M435" s="2" t="s">
        <v>28</v>
      </c>
      <c r="N435" s="2">
        <f t="shared" si="25"/>
        <v>9.1991341991341999E-3</v>
      </c>
      <c r="O435" s="2">
        <v>0.74353766799999998</v>
      </c>
      <c r="P435" s="2">
        <f t="shared" si="27"/>
        <v>44.919696763720921</v>
      </c>
      <c r="R435" s="2">
        <f t="shared" si="26"/>
        <v>30.155232051957835</v>
      </c>
    </row>
    <row r="436" spans="1:20" x14ac:dyDescent="0.25">
      <c r="A436" s="2">
        <v>430</v>
      </c>
      <c r="B436" s="2" t="s">
        <v>22</v>
      </c>
      <c r="C436" s="6">
        <v>44743</v>
      </c>
      <c r="D436" s="2" t="s">
        <v>55</v>
      </c>
      <c r="E436" s="2" t="s">
        <v>72</v>
      </c>
      <c r="F436" s="2">
        <v>6</v>
      </c>
      <c r="H436" s="2" t="s">
        <v>26</v>
      </c>
      <c r="I436" s="2">
        <v>42.8</v>
      </c>
      <c r="J436" s="2">
        <f t="shared" si="24"/>
        <v>13.623631270690094</v>
      </c>
      <c r="K436" s="2">
        <v>14</v>
      </c>
      <c r="L436" s="2" t="s">
        <v>27</v>
      </c>
      <c r="M436" s="2" t="s">
        <v>28</v>
      </c>
      <c r="N436" s="2">
        <f t="shared" si="25"/>
        <v>1.4577285459638401E-2</v>
      </c>
      <c r="O436" s="2">
        <v>0.74353766799999998</v>
      </c>
      <c r="P436" s="2">
        <f t="shared" si="27"/>
        <v>79.332285301454277</v>
      </c>
      <c r="Q436" s="2">
        <f>SUM(P433:P436)</f>
        <v>388.50707338530799</v>
      </c>
      <c r="R436" s="2">
        <f t="shared" si="26"/>
        <v>50.267194387537458</v>
      </c>
      <c r="S436" s="2">
        <f>SUM(R433:R436)</f>
        <v>239.39065708871249</v>
      </c>
    </row>
    <row r="437" spans="1:20" x14ac:dyDescent="0.25">
      <c r="A437" s="2">
        <v>431</v>
      </c>
      <c r="B437" s="2" t="s">
        <v>22</v>
      </c>
      <c r="C437" s="6">
        <v>44744</v>
      </c>
      <c r="D437" s="2" t="s">
        <v>55</v>
      </c>
      <c r="E437" s="2" t="s">
        <v>82</v>
      </c>
      <c r="F437" s="2">
        <v>1</v>
      </c>
      <c r="H437" s="2" t="s">
        <v>26</v>
      </c>
      <c r="I437" s="2">
        <v>55</v>
      </c>
      <c r="J437" s="2">
        <f t="shared" si="24"/>
        <v>17.50700280112045</v>
      </c>
      <c r="K437" s="2">
        <v>15</v>
      </c>
      <c r="L437" s="2" t="s">
        <v>27</v>
      </c>
      <c r="M437" s="2" t="s">
        <v>28</v>
      </c>
      <c r="N437" s="2">
        <f t="shared" si="25"/>
        <v>2.4072128851540624E-2</v>
      </c>
      <c r="O437" s="2">
        <v>0.74353766799999998</v>
      </c>
      <c r="P437" s="2">
        <f t="shared" si="27"/>
        <v>147.43093423496762</v>
      </c>
      <c r="R437" s="2">
        <f t="shared" si="26"/>
        <v>87.717177671776255</v>
      </c>
      <c r="T437" t="s">
        <v>83</v>
      </c>
    </row>
    <row r="438" spans="1:20" x14ac:dyDescent="0.25">
      <c r="A438" s="2">
        <v>432</v>
      </c>
      <c r="B438" s="2" t="s">
        <v>22</v>
      </c>
      <c r="C438" s="6">
        <v>44744</v>
      </c>
      <c r="D438" s="2" t="s">
        <v>55</v>
      </c>
      <c r="E438" s="2" t="s">
        <v>82</v>
      </c>
      <c r="F438" s="2">
        <v>1</v>
      </c>
      <c r="H438" s="2" t="s">
        <v>30</v>
      </c>
      <c r="I438" s="2">
        <v>23</v>
      </c>
      <c r="J438" s="2">
        <f t="shared" si="24"/>
        <v>7.3211102622867328</v>
      </c>
      <c r="K438" s="2">
        <v>6</v>
      </c>
      <c r="L438" s="2" t="s">
        <v>27</v>
      </c>
      <c r="M438" s="2" t="s">
        <v>28</v>
      </c>
      <c r="N438" s="2">
        <f t="shared" si="25"/>
        <v>4.2096384008148717E-3</v>
      </c>
      <c r="O438" s="2">
        <v>0.62</v>
      </c>
      <c r="P438" s="2">
        <f t="shared" si="27"/>
        <v>14.258393927513534</v>
      </c>
      <c r="R438" s="2">
        <f t="shared" si="26"/>
        <v>10.754098977739279</v>
      </c>
    </row>
    <row r="439" spans="1:20" x14ac:dyDescent="0.25">
      <c r="A439" s="2">
        <v>433</v>
      </c>
      <c r="B439" s="2" t="s">
        <v>22</v>
      </c>
      <c r="C439" s="6">
        <v>44744</v>
      </c>
      <c r="D439" s="2" t="s">
        <v>55</v>
      </c>
      <c r="E439" s="2" t="s">
        <v>82</v>
      </c>
      <c r="F439" s="2">
        <v>1</v>
      </c>
      <c r="H439" s="2" t="s">
        <v>26</v>
      </c>
      <c r="I439" s="2">
        <v>37</v>
      </c>
      <c r="J439" s="2">
        <f t="shared" si="24"/>
        <v>11.777438248026483</v>
      </c>
      <c r="K439" s="2">
        <v>13</v>
      </c>
      <c r="L439" s="2" t="s">
        <v>27</v>
      </c>
      <c r="M439" s="2" t="s">
        <v>28</v>
      </c>
      <c r="N439" s="2">
        <f t="shared" si="25"/>
        <v>1.0894130379424497E-2</v>
      </c>
      <c r="O439" s="2">
        <v>0.74353766799999998</v>
      </c>
      <c r="P439" s="2">
        <f t="shared" si="27"/>
        <v>55.357806335391111</v>
      </c>
      <c r="R439" s="2">
        <f t="shared" si="26"/>
        <v>36.382061731640007</v>
      </c>
    </row>
    <row r="440" spans="1:20" x14ac:dyDescent="0.25">
      <c r="A440" s="2">
        <v>434</v>
      </c>
      <c r="B440" s="2" t="s">
        <v>22</v>
      </c>
      <c r="C440" s="6">
        <v>44744</v>
      </c>
      <c r="D440" s="2" t="s">
        <v>55</v>
      </c>
      <c r="E440" s="2" t="s">
        <v>82</v>
      </c>
      <c r="F440" s="2">
        <v>1</v>
      </c>
      <c r="H440" s="2" t="s">
        <v>26</v>
      </c>
      <c r="I440" s="2">
        <v>13</v>
      </c>
      <c r="J440" s="2">
        <f t="shared" si="24"/>
        <v>4.1380188439011967</v>
      </c>
      <c r="K440" s="2">
        <v>6</v>
      </c>
      <c r="L440" s="2" t="s">
        <v>27</v>
      </c>
      <c r="M440" s="2" t="s">
        <v>28</v>
      </c>
      <c r="N440" s="2">
        <f t="shared" si="25"/>
        <v>1.3448561242678889E-3</v>
      </c>
      <c r="O440" s="2">
        <v>0.74353766799999998</v>
      </c>
      <c r="P440" s="2">
        <f t="shared" si="27"/>
        <v>4.1754802650144303</v>
      </c>
      <c r="R440" s="2">
        <f t="shared" si="26"/>
        <v>3.5680729177435375</v>
      </c>
    </row>
    <row r="441" spans="1:20" x14ac:dyDescent="0.25">
      <c r="A441" s="2">
        <v>435</v>
      </c>
      <c r="B441" s="2" t="s">
        <v>22</v>
      </c>
      <c r="C441" s="6">
        <v>44744</v>
      </c>
      <c r="D441" s="2" t="s">
        <v>55</v>
      </c>
      <c r="E441" s="2" t="s">
        <v>82</v>
      </c>
      <c r="F441" s="2">
        <v>1</v>
      </c>
      <c r="H441" s="2" t="s">
        <v>30</v>
      </c>
      <c r="I441" s="2">
        <v>43</v>
      </c>
      <c r="J441" s="2">
        <f t="shared" si="24"/>
        <v>13.687293099057806</v>
      </c>
      <c r="K441" s="2">
        <v>20</v>
      </c>
      <c r="L441" s="2" t="s">
        <v>27</v>
      </c>
      <c r="M441" s="2" t="s">
        <v>28</v>
      </c>
      <c r="N441" s="2">
        <f t="shared" si="25"/>
        <v>1.4713840081487142E-2</v>
      </c>
      <c r="O441" s="2">
        <v>0.62</v>
      </c>
      <c r="P441" s="2">
        <f t="shared" si="27"/>
        <v>66.917803924957695</v>
      </c>
      <c r="R441" s="2">
        <f t="shared" si="26"/>
        <v>43.135834545251939</v>
      </c>
    </row>
    <row r="442" spans="1:20" x14ac:dyDescent="0.25">
      <c r="A442" s="2">
        <v>436</v>
      </c>
      <c r="B442" s="2" t="s">
        <v>22</v>
      </c>
      <c r="C442" s="6">
        <v>44744</v>
      </c>
      <c r="D442" s="2" t="s">
        <v>55</v>
      </c>
      <c r="E442" s="2" t="s">
        <v>82</v>
      </c>
      <c r="F442" s="2">
        <v>1</v>
      </c>
      <c r="H442" s="2" t="s">
        <v>30</v>
      </c>
      <c r="I442" s="2">
        <v>26</v>
      </c>
      <c r="J442" s="2">
        <f t="shared" si="24"/>
        <v>8.2760376878023934</v>
      </c>
      <c r="K442" s="2">
        <v>11</v>
      </c>
      <c r="L442" s="2" t="s">
        <v>27</v>
      </c>
      <c r="M442" s="2" t="s">
        <v>28</v>
      </c>
      <c r="N442" s="2">
        <f t="shared" si="25"/>
        <v>5.3794244970715556E-3</v>
      </c>
      <c r="O442" s="2">
        <v>0.62</v>
      </c>
      <c r="P442" s="2">
        <f t="shared" si="27"/>
        <v>19.303687092542845</v>
      </c>
      <c r="R442" s="2">
        <f t="shared" si="26"/>
        <v>14.118191416300073</v>
      </c>
    </row>
    <row r="443" spans="1:20" x14ac:dyDescent="0.25">
      <c r="A443" s="2">
        <v>437</v>
      </c>
      <c r="B443" s="2" t="s">
        <v>22</v>
      </c>
      <c r="C443" s="6">
        <v>44744</v>
      </c>
      <c r="D443" s="2" t="s">
        <v>55</v>
      </c>
      <c r="E443" s="2" t="s">
        <v>82</v>
      </c>
      <c r="F443" s="2">
        <v>1</v>
      </c>
      <c r="H443" s="2" t="s">
        <v>30</v>
      </c>
      <c r="I443" s="2">
        <v>12</v>
      </c>
      <c r="J443" s="2">
        <f t="shared" si="24"/>
        <v>3.8197097020626432</v>
      </c>
      <c r="K443" s="2">
        <v>4</v>
      </c>
      <c r="L443" s="2" t="s">
        <v>31</v>
      </c>
      <c r="M443" s="2">
        <v>1</v>
      </c>
      <c r="N443" s="2">
        <f t="shared" si="25"/>
        <v>1.1459129106187928E-3</v>
      </c>
      <c r="O443" s="2">
        <v>0.62</v>
      </c>
      <c r="P443" s="9">
        <f>(0.168*O443*(J443^2.471))-((0.168*O443*(J443^2.471))*0.025)</f>
        <v>2.7854963967944584</v>
      </c>
      <c r="R443" s="2">
        <f t="shared" si="26"/>
        <v>2.5370007730278825</v>
      </c>
    </row>
    <row r="444" spans="1:20" x14ac:dyDescent="0.25">
      <c r="A444" s="2">
        <v>438</v>
      </c>
      <c r="B444" s="2" t="s">
        <v>22</v>
      </c>
      <c r="C444" s="6">
        <v>44744</v>
      </c>
      <c r="D444" s="2" t="s">
        <v>55</v>
      </c>
      <c r="E444" s="2" t="s">
        <v>82</v>
      </c>
      <c r="F444" s="2">
        <v>1</v>
      </c>
      <c r="H444" s="2" t="s">
        <v>26</v>
      </c>
      <c r="I444" s="2">
        <v>26</v>
      </c>
      <c r="J444" s="2">
        <f t="shared" si="24"/>
        <v>8.2760376878023934</v>
      </c>
      <c r="K444" s="2">
        <v>10</v>
      </c>
      <c r="L444" s="2" t="s">
        <v>27</v>
      </c>
      <c r="M444" s="2" t="s">
        <v>28</v>
      </c>
      <c r="N444" s="2">
        <f t="shared" si="25"/>
        <v>5.3794244970715556E-3</v>
      </c>
      <c r="O444" s="2">
        <v>0.74353766799999998</v>
      </c>
      <c r="P444" s="2">
        <f t="shared" si="27"/>
        <v>23.150029813856463</v>
      </c>
      <c r="R444" s="2">
        <f t="shared" si="26"/>
        <v>16.623417465057599</v>
      </c>
    </row>
    <row r="445" spans="1:20" x14ac:dyDescent="0.25">
      <c r="A445" s="2">
        <v>439</v>
      </c>
      <c r="B445" s="2" t="s">
        <v>22</v>
      </c>
      <c r="C445" s="6">
        <v>44744</v>
      </c>
      <c r="D445" s="2" t="s">
        <v>55</v>
      </c>
      <c r="E445" s="2" t="s">
        <v>82</v>
      </c>
      <c r="F445" s="2">
        <v>1</v>
      </c>
      <c r="H445" s="2" t="s">
        <v>30</v>
      </c>
      <c r="I445" s="2">
        <v>52</v>
      </c>
      <c r="J445" s="2">
        <f t="shared" si="24"/>
        <v>16.552075375604787</v>
      </c>
      <c r="K445" s="2">
        <v>20</v>
      </c>
      <c r="L445" s="2" t="s">
        <v>27</v>
      </c>
      <c r="M445" s="2" t="s">
        <v>28</v>
      </c>
      <c r="N445" s="2">
        <f t="shared" si="25"/>
        <v>2.1517697988286223E-2</v>
      </c>
      <c r="O445" s="2">
        <v>0.62</v>
      </c>
      <c r="P445" s="2">
        <f t="shared" si="27"/>
        <v>107.02503744396905</v>
      </c>
      <c r="R445" s="2">
        <f t="shared" si="26"/>
        <v>65.775726891021392</v>
      </c>
    </row>
    <row r="446" spans="1:20" x14ac:dyDescent="0.25">
      <c r="A446" s="2">
        <v>440</v>
      </c>
      <c r="B446" s="2" t="s">
        <v>22</v>
      </c>
      <c r="C446" s="6">
        <v>44744</v>
      </c>
      <c r="D446" s="2" t="s">
        <v>55</v>
      </c>
      <c r="E446" s="2" t="s">
        <v>82</v>
      </c>
      <c r="F446" s="2">
        <v>1</v>
      </c>
      <c r="H446" s="2" t="s">
        <v>30</v>
      </c>
      <c r="I446" s="2">
        <v>50</v>
      </c>
      <c r="J446" s="2">
        <f t="shared" si="24"/>
        <v>15.91545709192768</v>
      </c>
      <c r="K446" s="2">
        <v>22</v>
      </c>
      <c r="L446" s="2" t="s">
        <v>27</v>
      </c>
      <c r="M446" s="2" t="s">
        <v>28</v>
      </c>
      <c r="N446" s="2">
        <f t="shared" si="25"/>
        <v>1.9894321364909602E-2</v>
      </c>
      <c r="O446" s="2">
        <v>0.62</v>
      </c>
      <c r="P446" s="2">
        <f t="shared" si="27"/>
        <v>97.13953205574326</v>
      </c>
      <c r="R446" s="2">
        <f t="shared" si="26"/>
        <v>60.290882793049889</v>
      </c>
    </row>
    <row r="447" spans="1:20" x14ac:dyDescent="0.25">
      <c r="A447" s="2">
        <v>441</v>
      </c>
      <c r="B447" s="2" t="s">
        <v>22</v>
      </c>
      <c r="C447" s="6">
        <v>44744</v>
      </c>
      <c r="D447" s="2" t="s">
        <v>55</v>
      </c>
      <c r="E447" s="2" t="s">
        <v>82</v>
      </c>
      <c r="F447" s="2">
        <v>1</v>
      </c>
      <c r="H447" s="2" t="s">
        <v>26</v>
      </c>
      <c r="I447" s="2">
        <v>9</v>
      </c>
      <c r="J447" s="2">
        <f t="shared" si="24"/>
        <v>2.8647822765469826</v>
      </c>
      <c r="K447" s="2">
        <v>2</v>
      </c>
      <c r="L447" s="2" t="s">
        <v>27</v>
      </c>
      <c r="M447" s="2" t="s">
        <v>28</v>
      </c>
      <c r="N447" s="2">
        <f t="shared" si="25"/>
        <v>6.4457601222307119E-4</v>
      </c>
      <c r="O447" s="2">
        <v>0.74353766799999998</v>
      </c>
      <c r="P447" s="2">
        <f t="shared" si="27"/>
        <v>1.6830059550115637</v>
      </c>
      <c r="R447" s="2">
        <f t="shared" si="26"/>
        <v>1.5772402446589</v>
      </c>
    </row>
    <row r="448" spans="1:20" x14ac:dyDescent="0.25">
      <c r="A448" s="2">
        <v>442</v>
      </c>
      <c r="B448" s="2" t="s">
        <v>22</v>
      </c>
      <c r="C448" s="6">
        <v>44744</v>
      </c>
      <c r="D448" s="2" t="s">
        <v>55</v>
      </c>
      <c r="E448" s="2" t="s">
        <v>82</v>
      </c>
      <c r="F448" s="2">
        <v>1</v>
      </c>
      <c r="H448" s="2" t="s">
        <v>26</v>
      </c>
      <c r="I448" s="2">
        <v>7</v>
      </c>
      <c r="J448" s="2">
        <f t="shared" si="24"/>
        <v>2.2281639928698751</v>
      </c>
      <c r="K448" s="2">
        <v>3</v>
      </c>
      <c r="L448" s="2" t="s">
        <v>27</v>
      </c>
      <c r="M448" s="2" t="s">
        <v>28</v>
      </c>
      <c r="N448" s="2">
        <f t="shared" si="25"/>
        <v>3.8992869875222811E-4</v>
      </c>
      <c r="O448" s="2">
        <v>0.74353766799999998</v>
      </c>
      <c r="P448" s="2">
        <f t="shared" si="27"/>
        <v>0.90446063285455036</v>
      </c>
      <c r="R448" s="2">
        <f t="shared" si="26"/>
        <v>0.90281159425924828</v>
      </c>
    </row>
    <row r="449" spans="1:20" x14ac:dyDescent="0.25">
      <c r="A449" s="2">
        <v>443</v>
      </c>
      <c r="B449" s="2" t="s">
        <v>22</v>
      </c>
      <c r="C449" s="6">
        <v>44744</v>
      </c>
      <c r="D449" s="2" t="s">
        <v>55</v>
      </c>
      <c r="E449" s="2" t="s">
        <v>82</v>
      </c>
      <c r="F449" s="2">
        <v>1</v>
      </c>
      <c r="H449" s="2" t="s">
        <v>30</v>
      </c>
      <c r="I449" s="2">
        <v>9</v>
      </c>
      <c r="J449" s="2">
        <f t="shared" si="24"/>
        <v>2.8647822765469826</v>
      </c>
      <c r="K449" s="2">
        <v>7</v>
      </c>
      <c r="L449" s="2" t="s">
        <v>31</v>
      </c>
      <c r="M449" s="2">
        <v>1</v>
      </c>
      <c r="N449" s="2">
        <f t="shared" si="25"/>
        <v>6.4457601222307119E-4</v>
      </c>
      <c r="O449" s="2">
        <v>0.62</v>
      </c>
      <c r="P449" s="9">
        <f>(0.168*O449*(J449^2.471))-((0.168*O449*(J449^2.471))*0.025)</f>
        <v>1.3682926146042815</v>
      </c>
      <c r="R449" s="2">
        <f t="shared" si="26"/>
        <v>1.3395428304915733</v>
      </c>
    </row>
    <row r="450" spans="1:20" x14ac:dyDescent="0.25">
      <c r="A450" s="2">
        <v>444</v>
      </c>
      <c r="B450" s="2" t="s">
        <v>22</v>
      </c>
      <c r="C450" s="6">
        <v>44744</v>
      </c>
      <c r="D450" s="2" t="s">
        <v>55</v>
      </c>
      <c r="E450" s="2" t="s">
        <v>82</v>
      </c>
      <c r="F450" s="2">
        <v>1</v>
      </c>
      <c r="H450" s="2" t="s">
        <v>30</v>
      </c>
      <c r="I450" s="2">
        <v>15</v>
      </c>
      <c r="J450" s="2">
        <f t="shared" si="24"/>
        <v>4.7746371275783037</v>
      </c>
      <c r="K450" s="2">
        <v>2.5</v>
      </c>
      <c r="L450" s="2" t="s">
        <v>31</v>
      </c>
      <c r="M450" s="2">
        <v>3</v>
      </c>
      <c r="N450" s="2">
        <f t="shared" si="25"/>
        <v>1.7904889228418639E-3</v>
      </c>
      <c r="O450" s="2">
        <v>0.62</v>
      </c>
      <c r="P450" s="9">
        <f>0.0696*O450*((J450^2)*K450)^0.931</f>
        <v>1.8606729653761969</v>
      </c>
      <c r="R450" s="2">
        <f t="shared" si="26"/>
        <v>4.1635216608419476</v>
      </c>
      <c r="T450" t="s">
        <v>65</v>
      </c>
    </row>
    <row r="451" spans="1:20" x14ac:dyDescent="0.25">
      <c r="A451" s="2">
        <v>445</v>
      </c>
      <c r="B451" s="2" t="s">
        <v>22</v>
      </c>
      <c r="C451" s="6">
        <v>44744</v>
      </c>
      <c r="D451" s="2" t="s">
        <v>55</v>
      </c>
      <c r="E451" s="2" t="s">
        <v>82</v>
      </c>
      <c r="F451" s="2">
        <v>1</v>
      </c>
      <c r="H451" s="2" t="s">
        <v>26</v>
      </c>
      <c r="I451" s="2">
        <v>67</v>
      </c>
      <c r="J451" s="2">
        <f t="shared" si="24"/>
        <v>21.326712503183092</v>
      </c>
      <c r="K451" s="2">
        <v>20</v>
      </c>
      <c r="L451" s="2" t="s">
        <v>27</v>
      </c>
      <c r="M451" s="2" t="s">
        <v>28</v>
      </c>
      <c r="N451" s="2">
        <f t="shared" si="25"/>
        <v>3.5722243442831682E-2</v>
      </c>
      <c r="O451" s="2">
        <v>0.74353766799999998</v>
      </c>
      <c r="P451" s="2">
        <f t="shared" si="27"/>
        <v>240.09507373246583</v>
      </c>
      <c r="R451" s="2">
        <f t="shared" si="26"/>
        <v>135.94572056543092</v>
      </c>
    </row>
    <row r="452" spans="1:20" x14ac:dyDescent="0.25">
      <c r="A452" s="2">
        <v>446</v>
      </c>
      <c r="B452" s="2" t="s">
        <v>22</v>
      </c>
      <c r="C452" s="6">
        <v>44744</v>
      </c>
      <c r="D452" s="2" t="s">
        <v>55</v>
      </c>
      <c r="E452" s="2" t="s">
        <v>82</v>
      </c>
      <c r="F452" s="2">
        <v>1</v>
      </c>
      <c r="H452" s="2" t="s">
        <v>26</v>
      </c>
      <c r="I452" s="2">
        <v>90</v>
      </c>
      <c r="J452" s="2">
        <f t="shared" si="24"/>
        <v>28.647822765469826</v>
      </c>
      <c r="K452" s="2">
        <v>25</v>
      </c>
      <c r="L452" s="2" t="s">
        <v>27</v>
      </c>
      <c r="M452" s="2" t="s">
        <v>28</v>
      </c>
      <c r="N452" s="2">
        <f t="shared" si="25"/>
        <v>6.445760122230712E-2</v>
      </c>
      <c r="O452" s="2">
        <v>0.74353766799999998</v>
      </c>
      <c r="P452" s="2">
        <f t="shared" si="27"/>
        <v>497.83525962046946</v>
      </c>
      <c r="R452" s="2">
        <f t="shared" si="26"/>
        <v>261.75672599195258</v>
      </c>
    </row>
    <row r="453" spans="1:20" x14ac:dyDescent="0.25">
      <c r="A453" s="2">
        <v>447</v>
      </c>
      <c r="B453" s="2" t="s">
        <v>22</v>
      </c>
      <c r="C453" s="6">
        <v>44744</v>
      </c>
      <c r="D453" s="2" t="s">
        <v>55</v>
      </c>
      <c r="E453" s="2" t="s">
        <v>82</v>
      </c>
      <c r="F453" s="2">
        <v>1</v>
      </c>
      <c r="H453" s="2" t="s">
        <v>30</v>
      </c>
      <c r="I453" s="2">
        <v>55</v>
      </c>
      <c r="J453" s="2">
        <f t="shared" si="24"/>
        <v>17.50700280112045</v>
      </c>
      <c r="K453" s="2">
        <v>18</v>
      </c>
      <c r="L453" s="2" t="s">
        <v>27</v>
      </c>
      <c r="M453" s="2" t="s">
        <v>28</v>
      </c>
      <c r="N453" s="2">
        <f t="shared" si="25"/>
        <v>2.4072128851540624E-2</v>
      </c>
      <c r="O453" s="2">
        <v>0.62</v>
      </c>
      <c r="P453" s="2">
        <f t="shared" si="27"/>
        <v>122.93550570417089</v>
      </c>
      <c r="R453" s="2">
        <f t="shared" si="26"/>
        <v>74.497792494886909</v>
      </c>
    </row>
    <row r="454" spans="1:20" x14ac:dyDescent="0.25">
      <c r="A454" s="2">
        <v>448</v>
      </c>
      <c r="B454" s="2" t="s">
        <v>22</v>
      </c>
      <c r="C454" s="6">
        <v>44744</v>
      </c>
      <c r="D454" s="2" t="s">
        <v>55</v>
      </c>
      <c r="E454" s="2" t="s">
        <v>82</v>
      </c>
      <c r="F454" s="2">
        <v>1</v>
      </c>
      <c r="H454" s="2" t="s">
        <v>30</v>
      </c>
      <c r="I454" s="2">
        <v>69</v>
      </c>
      <c r="J454" s="2">
        <f t="shared" si="24"/>
        <v>21.963330786860197</v>
      </c>
      <c r="K454" s="2">
        <v>25</v>
      </c>
      <c r="L454" s="2" t="s">
        <v>27</v>
      </c>
      <c r="M454" s="2" t="s">
        <v>28</v>
      </c>
      <c r="N454" s="2">
        <f t="shared" si="25"/>
        <v>3.7886745607333842E-2</v>
      </c>
      <c r="O454" s="2">
        <v>0.62</v>
      </c>
      <c r="P454" s="2">
        <f t="shared" si="27"/>
        <v>215.29662880896717</v>
      </c>
      <c r="Q454" s="2">
        <f>SUM(P437:P454)</f>
        <v>1619.5231015246707</v>
      </c>
      <c r="R454" s="2">
        <f t="shared" si="26"/>
        <v>123.24894622593108</v>
      </c>
      <c r="S454" s="2">
        <f>SUM(R437:R454)</f>
        <v>944.33476679106093</v>
      </c>
    </row>
    <row r="455" spans="1:20" x14ac:dyDescent="0.25">
      <c r="A455" s="2">
        <v>449</v>
      </c>
      <c r="B455" s="2" t="s">
        <v>22</v>
      </c>
      <c r="C455" s="6">
        <v>44744</v>
      </c>
      <c r="D455" s="2" t="s">
        <v>55</v>
      </c>
      <c r="E455" s="2" t="s">
        <v>82</v>
      </c>
      <c r="F455" s="2">
        <v>2</v>
      </c>
      <c r="H455" s="2" t="s">
        <v>26</v>
      </c>
      <c r="I455" s="2">
        <v>46</v>
      </c>
      <c r="J455" s="2">
        <f t="shared" si="24"/>
        <v>14.642220524573466</v>
      </c>
      <c r="K455" s="2">
        <v>18</v>
      </c>
      <c r="L455" s="2" t="s">
        <v>27</v>
      </c>
      <c r="M455" s="2" t="s">
        <v>28</v>
      </c>
      <c r="N455" s="2">
        <f t="shared" si="25"/>
        <v>1.6838553603259487E-2</v>
      </c>
      <c r="O455" s="2">
        <v>0.74353766799999998</v>
      </c>
      <c r="P455" s="2">
        <f t="shared" si="27"/>
        <v>94.804076904732483</v>
      </c>
      <c r="R455" s="2">
        <f t="shared" si="26"/>
        <v>58.993187889362801</v>
      </c>
      <c r="T455" t="s">
        <v>83</v>
      </c>
    </row>
    <row r="456" spans="1:20" x14ac:dyDescent="0.25">
      <c r="A456" s="2">
        <v>450</v>
      </c>
      <c r="B456" s="2" t="s">
        <v>22</v>
      </c>
      <c r="C456" s="6">
        <v>44744</v>
      </c>
      <c r="D456" s="2" t="s">
        <v>55</v>
      </c>
      <c r="E456" s="2" t="s">
        <v>82</v>
      </c>
      <c r="F456" s="2">
        <v>2</v>
      </c>
      <c r="H456" s="2" t="s">
        <v>26</v>
      </c>
      <c r="I456" s="2">
        <v>44</v>
      </c>
      <c r="J456" s="2">
        <f t="shared" ref="J456:J519" si="28">I456/3.1416</f>
        <v>14.005602240896359</v>
      </c>
      <c r="K456" s="2">
        <v>18</v>
      </c>
      <c r="L456" s="2" t="s">
        <v>27</v>
      </c>
      <c r="M456" s="2" t="s">
        <v>28</v>
      </c>
      <c r="N456" s="2">
        <f t="shared" ref="N456:N519" si="29">0.00007854*(J456^2)</f>
        <v>1.5406162464985995E-2</v>
      </c>
      <c r="O456" s="2">
        <v>0.74353766799999998</v>
      </c>
      <c r="P456" s="2">
        <f t="shared" si="27"/>
        <v>84.942292006253211</v>
      </c>
      <c r="R456" s="2">
        <f t="shared" ref="R456:R519" si="30">(0.199*(O456^0.899))*(J456^2.22)</f>
        <v>53.44959524387788</v>
      </c>
    </row>
    <row r="457" spans="1:20" x14ac:dyDescent="0.25">
      <c r="A457" s="2">
        <v>451</v>
      </c>
      <c r="B457" s="2" t="s">
        <v>22</v>
      </c>
      <c r="C457" s="6">
        <v>44744</v>
      </c>
      <c r="D457" s="2" t="s">
        <v>55</v>
      </c>
      <c r="E457" s="2" t="s">
        <v>82</v>
      </c>
      <c r="F457" s="2">
        <v>2</v>
      </c>
      <c r="H457" s="2" t="s">
        <v>30</v>
      </c>
      <c r="I457" s="2">
        <v>52</v>
      </c>
      <c r="J457" s="2">
        <f t="shared" si="28"/>
        <v>16.552075375604787</v>
      </c>
      <c r="K457" s="2">
        <v>19</v>
      </c>
      <c r="L457" s="2" t="s">
        <v>27</v>
      </c>
      <c r="M457" s="2" t="s">
        <v>28</v>
      </c>
      <c r="N457" s="2">
        <f t="shared" si="29"/>
        <v>2.1517697988286223E-2</v>
      </c>
      <c r="O457" s="2">
        <v>0.62</v>
      </c>
      <c r="P457" s="2">
        <f t="shared" si="27"/>
        <v>107.02503744396905</v>
      </c>
      <c r="R457" s="2">
        <f t="shared" si="30"/>
        <v>65.775726891021392</v>
      </c>
    </row>
    <row r="458" spans="1:20" x14ac:dyDescent="0.25">
      <c r="A458" s="2">
        <v>452</v>
      </c>
      <c r="B458" s="2" t="s">
        <v>22</v>
      </c>
      <c r="C458" s="6">
        <v>44744</v>
      </c>
      <c r="D458" s="2" t="s">
        <v>55</v>
      </c>
      <c r="E458" s="2" t="s">
        <v>82</v>
      </c>
      <c r="F458" s="2">
        <v>2</v>
      </c>
      <c r="H458" s="2" t="s">
        <v>26</v>
      </c>
      <c r="I458" s="2">
        <v>11</v>
      </c>
      <c r="J458" s="2">
        <f t="shared" si="28"/>
        <v>3.5014005602240896</v>
      </c>
      <c r="K458" s="2">
        <v>10</v>
      </c>
      <c r="L458" s="2" t="s">
        <v>31</v>
      </c>
      <c r="M458" s="2">
        <v>1</v>
      </c>
      <c r="N458" s="2">
        <f t="shared" si="29"/>
        <v>9.628851540616247E-4</v>
      </c>
      <c r="O458" s="2">
        <v>0.74353766799999998</v>
      </c>
      <c r="P458" s="9">
        <f>(0.168*O458*(J458^2.471))-((0.168*O458*(J458^2.471))*0.025)</f>
        <v>2.694252860059926</v>
      </c>
      <c r="R458" s="2">
        <f t="shared" si="30"/>
        <v>2.4624716545224383</v>
      </c>
    </row>
    <row r="459" spans="1:20" x14ac:dyDescent="0.25">
      <c r="A459" s="2">
        <v>453</v>
      </c>
      <c r="B459" s="2" t="s">
        <v>22</v>
      </c>
      <c r="C459" s="6">
        <v>44744</v>
      </c>
      <c r="D459" s="2" t="s">
        <v>55</v>
      </c>
      <c r="E459" s="2" t="s">
        <v>82</v>
      </c>
      <c r="F459" s="2">
        <v>2</v>
      </c>
      <c r="H459" s="2" t="s">
        <v>30</v>
      </c>
      <c r="I459" s="2">
        <v>56</v>
      </c>
      <c r="J459" s="2">
        <f t="shared" si="28"/>
        <v>17.825311942959001</v>
      </c>
      <c r="K459" s="2">
        <v>17</v>
      </c>
      <c r="L459" s="2" t="s">
        <v>27</v>
      </c>
      <c r="M459" s="2" t="s">
        <v>28</v>
      </c>
      <c r="N459" s="2">
        <f t="shared" si="29"/>
        <v>2.4955436720142599E-2</v>
      </c>
      <c r="O459" s="2">
        <v>0.62</v>
      </c>
      <c r="P459" s="2">
        <f t="shared" si="27"/>
        <v>128.53273270057875</v>
      </c>
      <c r="R459" s="2">
        <f t="shared" si="30"/>
        <v>77.53818899524623</v>
      </c>
    </row>
    <row r="460" spans="1:20" x14ac:dyDescent="0.25">
      <c r="A460" s="2">
        <v>454</v>
      </c>
      <c r="B460" s="2" t="s">
        <v>22</v>
      </c>
      <c r="C460" s="6">
        <v>44744</v>
      </c>
      <c r="D460" s="2" t="s">
        <v>55</v>
      </c>
      <c r="E460" s="2" t="s">
        <v>82</v>
      </c>
      <c r="F460" s="2">
        <v>2</v>
      </c>
      <c r="H460" s="2" t="s">
        <v>30</v>
      </c>
      <c r="I460" s="2">
        <v>18</v>
      </c>
      <c r="J460" s="2">
        <f t="shared" si="28"/>
        <v>5.7295645530939652</v>
      </c>
      <c r="K460" s="2">
        <v>15</v>
      </c>
      <c r="L460" s="2" t="s">
        <v>27</v>
      </c>
      <c r="M460" s="2" t="s">
        <v>28</v>
      </c>
      <c r="N460" s="2">
        <f t="shared" si="29"/>
        <v>2.5783040488922848E-3</v>
      </c>
      <c r="O460" s="2">
        <v>0.62</v>
      </c>
      <c r="P460" s="2">
        <f t="shared" ref="P460:P523" si="31">0.168*O460*(J460^2.471)</f>
        <v>7.7807146168650805</v>
      </c>
      <c r="R460" s="2">
        <f t="shared" si="30"/>
        <v>6.2408421007462263</v>
      </c>
    </row>
    <row r="461" spans="1:20" x14ac:dyDescent="0.25">
      <c r="A461" s="2">
        <v>455</v>
      </c>
      <c r="B461" s="2" t="s">
        <v>22</v>
      </c>
      <c r="C461" s="6">
        <v>44744</v>
      </c>
      <c r="D461" s="2" t="s">
        <v>55</v>
      </c>
      <c r="E461" s="2" t="s">
        <v>82</v>
      </c>
      <c r="F461" s="2">
        <v>2</v>
      </c>
      <c r="H461" s="2" t="s">
        <v>26</v>
      </c>
      <c r="I461" s="2">
        <v>24</v>
      </c>
      <c r="J461" s="2">
        <f t="shared" si="28"/>
        <v>7.6394194041252863</v>
      </c>
      <c r="K461" s="2">
        <v>16</v>
      </c>
      <c r="L461" s="2" t="s">
        <v>27</v>
      </c>
      <c r="M461" s="2" t="s">
        <v>28</v>
      </c>
      <c r="N461" s="2">
        <f t="shared" si="29"/>
        <v>4.5836516424751714E-3</v>
      </c>
      <c r="O461" s="2">
        <v>0.74353766799999998</v>
      </c>
      <c r="P461" s="2">
        <f t="shared" si="31"/>
        <v>18.995660108349902</v>
      </c>
      <c r="R461" s="2">
        <f t="shared" si="30"/>
        <v>13.917089994103366</v>
      </c>
    </row>
    <row r="462" spans="1:20" x14ac:dyDescent="0.25">
      <c r="A462" s="2">
        <v>456</v>
      </c>
      <c r="B462" s="2" t="s">
        <v>22</v>
      </c>
      <c r="C462" s="6">
        <v>44744</v>
      </c>
      <c r="D462" s="2" t="s">
        <v>55</v>
      </c>
      <c r="E462" s="2" t="s">
        <v>82</v>
      </c>
      <c r="F462" s="2">
        <v>2</v>
      </c>
      <c r="H462" s="2" t="s">
        <v>30</v>
      </c>
      <c r="I462" s="2">
        <v>6</v>
      </c>
      <c r="J462" s="2">
        <f t="shared" si="28"/>
        <v>1.9098548510313216</v>
      </c>
      <c r="K462" s="2">
        <v>1.7</v>
      </c>
      <c r="L462" s="2" t="s">
        <v>27</v>
      </c>
      <c r="M462" s="2" t="s">
        <v>28</v>
      </c>
      <c r="N462" s="2">
        <f t="shared" si="29"/>
        <v>2.8647822765469821E-4</v>
      </c>
      <c r="O462" s="2">
        <v>0.62</v>
      </c>
      <c r="P462" s="2">
        <f t="shared" si="31"/>
        <v>0.51529136642108009</v>
      </c>
      <c r="R462" s="2">
        <f t="shared" si="30"/>
        <v>0.54454529398440055</v>
      </c>
    </row>
    <row r="463" spans="1:20" x14ac:dyDescent="0.25">
      <c r="A463" s="2">
        <v>457</v>
      </c>
      <c r="B463" s="2" t="s">
        <v>22</v>
      </c>
      <c r="C463" s="6">
        <v>44744</v>
      </c>
      <c r="D463" s="2" t="s">
        <v>55</v>
      </c>
      <c r="E463" s="2" t="s">
        <v>82</v>
      </c>
      <c r="F463" s="2">
        <v>2</v>
      </c>
      <c r="H463" s="2" t="s">
        <v>30</v>
      </c>
      <c r="I463" s="2">
        <v>21</v>
      </c>
      <c r="J463" s="2">
        <f t="shared" si="28"/>
        <v>6.6844919786096257</v>
      </c>
      <c r="K463" s="2">
        <v>15</v>
      </c>
      <c r="L463" s="2" t="s">
        <v>27</v>
      </c>
      <c r="M463" s="2" t="s">
        <v>28</v>
      </c>
      <c r="N463" s="2">
        <f t="shared" si="29"/>
        <v>3.5093582887700541E-3</v>
      </c>
      <c r="O463" s="2">
        <v>0.62</v>
      </c>
      <c r="P463" s="2">
        <f t="shared" si="31"/>
        <v>11.3879356292491</v>
      </c>
      <c r="R463" s="2">
        <f t="shared" si="30"/>
        <v>8.7874945288912283</v>
      </c>
    </row>
    <row r="464" spans="1:20" x14ac:dyDescent="0.25">
      <c r="A464" s="2">
        <v>458</v>
      </c>
      <c r="B464" s="2" t="s">
        <v>22</v>
      </c>
      <c r="C464" s="6">
        <v>44744</v>
      </c>
      <c r="D464" s="2" t="s">
        <v>55</v>
      </c>
      <c r="E464" s="2" t="s">
        <v>82</v>
      </c>
      <c r="F464" s="2">
        <v>2</v>
      </c>
      <c r="H464" s="2" t="s">
        <v>30</v>
      </c>
      <c r="I464" s="2">
        <v>17</v>
      </c>
      <c r="J464" s="2">
        <f t="shared" si="28"/>
        <v>5.4112554112554117</v>
      </c>
      <c r="K464" s="2">
        <v>12</v>
      </c>
      <c r="L464" s="2" t="s">
        <v>27</v>
      </c>
      <c r="M464" s="2" t="s">
        <v>28</v>
      </c>
      <c r="N464" s="2">
        <f t="shared" si="29"/>
        <v>2.29978354978355E-3</v>
      </c>
      <c r="O464" s="2">
        <v>0.62</v>
      </c>
      <c r="P464" s="2">
        <f t="shared" si="31"/>
        <v>6.7558564196052533</v>
      </c>
      <c r="R464" s="2">
        <f t="shared" si="30"/>
        <v>5.4971152057697852</v>
      </c>
    </row>
    <row r="465" spans="1:19" x14ac:dyDescent="0.25">
      <c r="A465" s="2">
        <v>459</v>
      </c>
      <c r="B465" s="2" t="s">
        <v>22</v>
      </c>
      <c r="C465" s="6">
        <v>44744</v>
      </c>
      <c r="D465" s="2" t="s">
        <v>55</v>
      </c>
      <c r="E465" s="2" t="s">
        <v>82</v>
      </c>
      <c r="F465" s="2">
        <v>2</v>
      </c>
      <c r="H465" s="2" t="s">
        <v>30</v>
      </c>
      <c r="I465" s="2">
        <v>8</v>
      </c>
      <c r="J465" s="2">
        <f t="shared" si="28"/>
        <v>2.5464731347084291</v>
      </c>
      <c r="K465" s="2">
        <v>10</v>
      </c>
      <c r="L465" s="2" t="s">
        <v>27</v>
      </c>
      <c r="M465" s="2" t="s">
        <v>28</v>
      </c>
      <c r="N465" s="2">
        <f t="shared" si="29"/>
        <v>5.0929462694168583E-4</v>
      </c>
      <c r="O465" s="2">
        <v>0.62</v>
      </c>
      <c r="P465" s="2">
        <f t="shared" si="31"/>
        <v>1.049002405731994</v>
      </c>
      <c r="R465" s="2">
        <f t="shared" si="30"/>
        <v>1.0313308394029819</v>
      </c>
    </row>
    <row r="466" spans="1:19" x14ac:dyDescent="0.25">
      <c r="A466" s="2">
        <v>460</v>
      </c>
      <c r="B466" s="2" t="s">
        <v>22</v>
      </c>
      <c r="C466" s="6">
        <v>44744</v>
      </c>
      <c r="D466" s="2" t="s">
        <v>55</v>
      </c>
      <c r="E466" s="2" t="s">
        <v>82</v>
      </c>
      <c r="F466" s="2">
        <v>2</v>
      </c>
      <c r="H466" s="2" t="s">
        <v>30</v>
      </c>
      <c r="I466" s="2">
        <v>51</v>
      </c>
      <c r="J466" s="2">
        <f t="shared" si="28"/>
        <v>16.233766233766232</v>
      </c>
      <c r="K466" s="2">
        <v>16</v>
      </c>
      <c r="L466" s="2" t="s">
        <v>27</v>
      </c>
      <c r="M466" s="2" t="s">
        <v>28</v>
      </c>
      <c r="N466" s="2">
        <f t="shared" si="29"/>
        <v>2.0698051948051945E-2</v>
      </c>
      <c r="O466" s="2">
        <v>0.62</v>
      </c>
      <c r="P466" s="2">
        <f t="shared" si="31"/>
        <v>102.01100623624575</v>
      </c>
      <c r="R466" s="2">
        <f t="shared" si="30"/>
        <v>63.000504067900529</v>
      </c>
    </row>
    <row r="467" spans="1:19" x14ac:dyDescent="0.25">
      <c r="A467" s="2">
        <v>461</v>
      </c>
      <c r="B467" s="2" t="s">
        <v>22</v>
      </c>
      <c r="C467" s="6">
        <v>44744</v>
      </c>
      <c r="D467" s="2" t="s">
        <v>55</v>
      </c>
      <c r="E467" s="2" t="s">
        <v>82</v>
      </c>
      <c r="F467" s="2">
        <v>2</v>
      </c>
      <c r="H467" s="2" t="s">
        <v>26</v>
      </c>
      <c r="I467" s="2">
        <v>11</v>
      </c>
      <c r="J467" s="2">
        <f t="shared" si="28"/>
        <v>3.5014005602240896</v>
      </c>
      <c r="K467" s="2">
        <v>10</v>
      </c>
      <c r="L467" s="2" t="s">
        <v>31</v>
      </c>
      <c r="M467" s="2">
        <v>1</v>
      </c>
      <c r="N467" s="2">
        <f t="shared" si="29"/>
        <v>9.628851540616247E-4</v>
      </c>
      <c r="O467" s="2">
        <v>0.74353766799999998</v>
      </c>
      <c r="P467" s="9">
        <f>(0.168*O467*(J467^2.471))-((0.168*O467*(J467^2.471))*0.025)</f>
        <v>2.694252860059926</v>
      </c>
      <c r="R467" s="2">
        <f t="shared" si="30"/>
        <v>2.4624716545224383</v>
      </c>
    </row>
    <row r="468" spans="1:19" x14ac:dyDescent="0.25">
      <c r="A468" s="2">
        <v>462</v>
      </c>
      <c r="B468" s="2" t="s">
        <v>22</v>
      </c>
      <c r="C468" s="6">
        <v>44744</v>
      </c>
      <c r="D468" s="2" t="s">
        <v>55</v>
      </c>
      <c r="E468" s="2" t="s">
        <v>82</v>
      </c>
      <c r="F468" s="2">
        <v>2</v>
      </c>
      <c r="H468" s="2" t="s">
        <v>30</v>
      </c>
      <c r="I468" s="2">
        <v>15</v>
      </c>
      <c r="J468" s="2">
        <f t="shared" si="28"/>
        <v>4.7746371275783037</v>
      </c>
      <c r="K468" s="2">
        <v>10</v>
      </c>
      <c r="L468" s="2" t="s">
        <v>27</v>
      </c>
      <c r="M468" s="2" t="s">
        <v>28</v>
      </c>
      <c r="N468" s="2">
        <f t="shared" si="29"/>
        <v>1.7904889228418639E-3</v>
      </c>
      <c r="O468" s="2">
        <v>0.62</v>
      </c>
      <c r="P468" s="2">
        <f t="shared" si="31"/>
        <v>4.9586405484809983</v>
      </c>
      <c r="R468" s="2">
        <f t="shared" si="30"/>
        <v>4.1635216608419476</v>
      </c>
    </row>
    <row r="469" spans="1:19" x14ac:dyDescent="0.25">
      <c r="A469" s="2">
        <v>463</v>
      </c>
      <c r="B469" s="2" t="s">
        <v>22</v>
      </c>
      <c r="C469" s="6">
        <v>44744</v>
      </c>
      <c r="D469" s="2" t="s">
        <v>55</v>
      </c>
      <c r="E469" s="2" t="s">
        <v>82</v>
      </c>
      <c r="F469" s="2">
        <v>2</v>
      </c>
      <c r="H469" s="2" t="s">
        <v>30</v>
      </c>
      <c r="I469" s="2">
        <v>38</v>
      </c>
      <c r="J469" s="2">
        <f t="shared" si="28"/>
        <v>12.095747389865037</v>
      </c>
      <c r="K469" s="2">
        <v>20</v>
      </c>
      <c r="L469" s="2" t="s">
        <v>27</v>
      </c>
      <c r="M469" s="2" t="s">
        <v>28</v>
      </c>
      <c r="N469" s="2">
        <f t="shared" si="29"/>
        <v>1.1490960020371787E-2</v>
      </c>
      <c r="O469" s="2">
        <v>0.62</v>
      </c>
      <c r="P469" s="2">
        <f t="shared" si="31"/>
        <v>49.304481224282689</v>
      </c>
      <c r="R469" s="2">
        <f t="shared" si="30"/>
        <v>32.783688746422534</v>
      </c>
    </row>
    <row r="470" spans="1:19" x14ac:dyDescent="0.25">
      <c r="A470" s="2">
        <v>464</v>
      </c>
      <c r="B470" s="2" t="s">
        <v>22</v>
      </c>
      <c r="C470" s="6">
        <v>44744</v>
      </c>
      <c r="D470" s="2" t="s">
        <v>55</v>
      </c>
      <c r="E470" s="2" t="s">
        <v>82</v>
      </c>
      <c r="F470" s="2">
        <v>2</v>
      </c>
      <c r="H470" s="2" t="s">
        <v>26</v>
      </c>
      <c r="I470" s="2">
        <v>33</v>
      </c>
      <c r="J470" s="2">
        <f t="shared" si="28"/>
        <v>10.504201680672269</v>
      </c>
      <c r="K470" s="2">
        <v>20</v>
      </c>
      <c r="L470" s="2" t="s">
        <v>27</v>
      </c>
      <c r="M470" s="2" t="s">
        <v>28</v>
      </c>
      <c r="N470" s="2">
        <f t="shared" si="29"/>
        <v>8.6659663865546223E-3</v>
      </c>
      <c r="O470" s="2">
        <v>0.74353766799999998</v>
      </c>
      <c r="P470" s="2">
        <f t="shared" si="31"/>
        <v>41.725385447803532</v>
      </c>
      <c r="R470" s="2">
        <f t="shared" si="30"/>
        <v>28.221521594635405</v>
      </c>
    </row>
    <row r="471" spans="1:19" x14ac:dyDescent="0.25">
      <c r="A471" s="2">
        <v>465</v>
      </c>
      <c r="B471" s="2" t="s">
        <v>22</v>
      </c>
      <c r="C471" s="6">
        <v>44744</v>
      </c>
      <c r="D471" s="2" t="s">
        <v>55</v>
      </c>
      <c r="E471" s="2" t="s">
        <v>82</v>
      </c>
      <c r="F471" s="2">
        <v>2</v>
      </c>
      <c r="H471" s="2" t="s">
        <v>30</v>
      </c>
      <c r="I471" s="2">
        <v>50</v>
      </c>
      <c r="J471" s="2">
        <f t="shared" si="28"/>
        <v>15.91545709192768</v>
      </c>
      <c r="K471" s="2">
        <v>22</v>
      </c>
      <c r="L471" s="2" t="s">
        <v>27</v>
      </c>
      <c r="M471" s="2" t="s">
        <v>28</v>
      </c>
      <c r="N471" s="2">
        <f t="shared" si="29"/>
        <v>1.9894321364909602E-2</v>
      </c>
      <c r="O471" s="2">
        <v>0.62</v>
      </c>
      <c r="P471" s="2">
        <f t="shared" si="31"/>
        <v>97.13953205574326</v>
      </c>
      <c r="R471" s="2">
        <f t="shared" si="30"/>
        <v>60.290882793049889</v>
      </c>
    </row>
    <row r="472" spans="1:19" x14ac:dyDescent="0.25">
      <c r="A472" s="2">
        <v>466</v>
      </c>
      <c r="B472" s="2" t="s">
        <v>22</v>
      </c>
      <c r="C472" s="6">
        <v>44744</v>
      </c>
      <c r="D472" s="2" t="s">
        <v>55</v>
      </c>
      <c r="E472" s="2" t="s">
        <v>82</v>
      </c>
      <c r="F472" s="2">
        <v>2</v>
      </c>
      <c r="H472" s="2" t="s">
        <v>26</v>
      </c>
      <c r="I472" s="2">
        <v>51</v>
      </c>
      <c r="J472" s="2">
        <f t="shared" si="28"/>
        <v>16.233766233766232</v>
      </c>
      <c r="K472" s="2">
        <v>25</v>
      </c>
      <c r="L472" s="2" t="s">
        <v>27</v>
      </c>
      <c r="M472" s="2" t="s">
        <v>28</v>
      </c>
      <c r="N472" s="2">
        <f t="shared" si="29"/>
        <v>2.0698051948051945E-2</v>
      </c>
      <c r="O472" s="2">
        <v>0.74353766799999998</v>
      </c>
      <c r="P472" s="2">
        <f t="shared" si="31"/>
        <v>122.3371382052123</v>
      </c>
      <c r="R472" s="2">
        <f t="shared" si="30"/>
        <v>74.17973370304604</v>
      </c>
    </row>
    <row r="473" spans="1:19" x14ac:dyDescent="0.25">
      <c r="A473" s="2">
        <v>467</v>
      </c>
      <c r="B473" s="2" t="s">
        <v>22</v>
      </c>
      <c r="C473" s="6">
        <v>44744</v>
      </c>
      <c r="D473" s="2" t="s">
        <v>55</v>
      </c>
      <c r="E473" s="2" t="s">
        <v>82</v>
      </c>
      <c r="F473" s="2">
        <v>2</v>
      </c>
      <c r="H473" s="2" t="s">
        <v>30</v>
      </c>
      <c r="I473" s="2">
        <v>18</v>
      </c>
      <c r="J473" s="2">
        <f t="shared" si="28"/>
        <v>5.7295645530939652</v>
      </c>
      <c r="K473" s="2">
        <v>10</v>
      </c>
      <c r="L473" s="2" t="s">
        <v>27</v>
      </c>
      <c r="M473" s="2" t="s">
        <v>28</v>
      </c>
      <c r="N473" s="2">
        <f t="shared" si="29"/>
        <v>2.5783040488922848E-3</v>
      </c>
      <c r="O473" s="2">
        <v>0.62</v>
      </c>
      <c r="P473" s="2">
        <f t="shared" si="31"/>
        <v>7.7807146168650805</v>
      </c>
      <c r="R473" s="2">
        <f t="shared" si="30"/>
        <v>6.2408421007462263</v>
      </c>
    </row>
    <row r="474" spans="1:19" x14ac:dyDescent="0.25">
      <c r="A474" s="2">
        <v>468</v>
      </c>
      <c r="B474" s="2" t="s">
        <v>22</v>
      </c>
      <c r="C474" s="6">
        <v>44744</v>
      </c>
      <c r="D474" s="2" t="s">
        <v>55</v>
      </c>
      <c r="E474" s="2" t="s">
        <v>82</v>
      </c>
      <c r="F474" s="2">
        <v>2</v>
      </c>
      <c r="H474" s="2" t="s">
        <v>30</v>
      </c>
      <c r="I474" s="2">
        <v>44</v>
      </c>
      <c r="J474" s="2">
        <f t="shared" si="28"/>
        <v>14.005602240896359</v>
      </c>
      <c r="K474" s="2">
        <v>18</v>
      </c>
      <c r="L474" s="2" t="s">
        <v>27</v>
      </c>
      <c r="M474" s="2" t="s">
        <v>28</v>
      </c>
      <c r="N474" s="2">
        <f t="shared" si="29"/>
        <v>1.5406162464985995E-2</v>
      </c>
      <c r="O474" s="2">
        <v>0.62</v>
      </c>
      <c r="P474" s="2">
        <f t="shared" si="31"/>
        <v>70.829257629321603</v>
      </c>
      <c r="R474" s="2">
        <f t="shared" si="30"/>
        <v>45.394493542800241</v>
      </c>
    </row>
    <row r="475" spans="1:19" x14ac:dyDescent="0.25">
      <c r="A475" s="2">
        <v>469</v>
      </c>
      <c r="B475" s="2" t="s">
        <v>22</v>
      </c>
      <c r="C475" s="6">
        <v>44744</v>
      </c>
      <c r="D475" s="2" t="s">
        <v>55</v>
      </c>
      <c r="E475" s="2" t="s">
        <v>82</v>
      </c>
      <c r="F475" s="2">
        <v>2</v>
      </c>
      <c r="H475" s="2" t="s">
        <v>26</v>
      </c>
      <c r="I475" s="2">
        <v>42</v>
      </c>
      <c r="J475" s="2">
        <f t="shared" si="28"/>
        <v>13.368983957219251</v>
      </c>
      <c r="K475" s="2">
        <v>20</v>
      </c>
      <c r="L475" s="2" t="s">
        <v>27</v>
      </c>
      <c r="M475" s="2" t="s">
        <v>28</v>
      </c>
      <c r="N475" s="2">
        <f t="shared" si="29"/>
        <v>1.4037433155080216E-2</v>
      </c>
      <c r="O475" s="2">
        <v>0.74353766799999998</v>
      </c>
      <c r="P475" s="2">
        <f t="shared" si="31"/>
        <v>75.718396522780466</v>
      </c>
      <c r="R475" s="2">
        <f t="shared" si="30"/>
        <v>48.205090625696116</v>
      </c>
    </row>
    <row r="476" spans="1:19" x14ac:dyDescent="0.25">
      <c r="A476" s="2">
        <v>470</v>
      </c>
      <c r="B476" s="2" t="s">
        <v>22</v>
      </c>
      <c r="C476" s="6">
        <v>44744</v>
      </c>
      <c r="D476" s="2" t="s">
        <v>55</v>
      </c>
      <c r="E476" s="2" t="s">
        <v>82</v>
      </c>
      <c r="F476" s="2">
        <v>2</v>
      </c>
      <c r="H476" s="2" t="s">
        <v>30</v>
      </c>
      <c r="I476" s="2">
        <v>8</v>
      </c>
      <c r="J476" s="2">
        <f t="shared" si="28"/>
        <v>2.5464731347084291</v>
      </c>
      <c r="K476" s="2">
        <v>3</v>
      </c>
      <c r="L476" s="2" t="s">
        <v>31</v>
      </c>
      <c r="M476" s="2">
        <v>1</v>
      </c>
      <c r="N476" s="2">
        <f t="shared" si="29"/>
        <v>5.0929462694168583E-4</v>
      </c>
      <c r="O476" s="2">
        <v>0.62</v>
      </c>
      <c r="P476" s="9">
        <f>(0.168*O476*(J476^2.471))-((0.168*O476*(J476^2.471))*0.025)</f>
        <v>1.0227773455886942</v>
      </c>
      <c r="R476" s="2">
        <f t="shared" si="30"/>
        <v>1.0313308394029819</v>
      </c>
    </row>
    <row r="477" spans="1:19" x14ac:dyDescent="0.25">
      <c r="A477" s="2">
        <v>471</v>
      </c>
      <c r="B477" s="2" t="s">
        <v>22</v>
      </c>
      <c r="C477" s="6">
        <v>44744</v>
      </c>
      <c r="D477" s="2" t="s">
        <v>55</v>
      </c>
      <c r="E477" s="2" t="s">
        <v>82</v>
      </c>
      <c r="F477" s="2">
        <v>2</v>
      </c>
      <c r="H477" s="2" t="s">
        <v>26</v>
      </c>
      <c r="I477" s="2">
        <v>10</v>
      </c>
      <c r="J477" s="2">
        <f t="shared" si="28"/>
        <v>3.1830914183855361</v>
      </c>
      <c r="K477" s="2">
        <v>13</v>
      </c>
      <c r="L477" s="2" t="s">
        <v>31</v>
      </c>
      <c r="M477" s="2">
        <v>1</v>
      </c>
      <c r="N477" s="2">
        <f t="shared" si="29"/>
        <v>7.9577285459638415E-4</v>
      </c>
      <c r="O477" s="2">
        <v>0.74353766799999998</v>
      </c>
      <c r="P477" s="9">
        <f>(0.168*O477*(J477^2.471))-((0.168*O477*(J477^2.471))*0.025)</f>
        <v>2.1289086547206488</v>
      </c>
      <c r="R477" s="2">
        <f t="shared" si="30"/>
        <v>1.9928723379851789</v>
      </c>
    </row>
    <row r="478" spans="1:19" x14ac:dyDescent="0.25">
      <c r="A478" s="2">
        <v>472</v>
      </c>
      <c r="B478" s="2" t="s">
        <v>22</v>
      </c>
      <c r="C478" s="6">
        <v>44744</v>
      </c>
      <c r="D478" s="2" t="s">
        <v>55</v>
      </c>
      <c r="E478" s="2" t="s">
        <v>82</v>
      </c>
      <c r="F478" s="2">
        <v>2</v>
      </c>
      <c r="H478" s="2" t="s">
        <v>26</v>
      </c>
      <c r="I478" s="2">
        <v>25</v>
      </c>
      <c r="J478" s="2">
        <f t="shared" si="28"/>
        <v>7.9577285459638398</v>
      </c>
      <c r="K478" s="2">
        <v>12</v>
      </c>
      <c r="L478" s="2" t="s">
        <v>27</v>
      </c>
      <c r="M478" s="2" t="s">
        <v>28</v>
      </c>
      <c r="N478" s="2">
        <f t="shared" si="29"/>
        <v>4.9735803412274005E-3</v>
      </c>
      <c r="O478" s="2">
        <v>0.74353766799999998</v>
      </c>
      <c r="P478" s="2">
        <f t="shared" si="31"/>
        <v>21.011747502277967</v>
      </c>
      <c r="R478" s="2">
        <f t="shared" si="30"/>
        <v>15.237239653257779</v>
      </c>
    </row>
    <row r="479" spans="1:19" x14ac:dyDescent="0.25">
      <c r="A479" s="2">
        <v>473</v>
      </c>
      <c r="B479" s="2" t="s">
        <v>22</v>
      </c>
      <c r="C479" s="6">
        <v>44744</v>
      </c>
      <c r="D479" s="2" t="s">
        <v>55</v>
      </c>
      <c r="E479" s="2" t="s">
        <v>82</v>
      </c>
      <c r="F479" s="2">
        <v>2</v>
      </c>
      <c r="H479" s="2" t="s">
        <v>26</v>
      </c>
      <c r="I479" s="2">
        <v>106</v>
      </c>
      <c r="J479" s="2">
        <f t="shared" si="28"/>
        <v>33.740769034886682</v>
      </c>
      <c r="K479" s="2">
        <v>22</v>
      </c>
      <c r="L479" s="2" t="s">
        <v>27</v>
      </c>
      <c r="M479" s="2" t="s">
        <v>28</v>
      </c>
      <c r="N479" s="2">
        <f t="shared" si="29"/>
        <v>8.9413037942449716E-2</v>
      </c>
      <c r="O479" s="2">
        <v>0.74353766799999998</v>
      </c>
      <c r="P479" s="2">
        <f t="shared" si="31"/>
        <v>745.90446163336571</v>
      </c>
      <c r="R479" s="2">
        <f t="shared" si="30"/>
        <v>376.40770075197526</v>
      </c>
    </row>
    <row r="480" spans="1:19" x14ac:dyDescent="0.25">
      <c r="A480" s="2">
        <v>474</v>
      </c>
      <c r="B480" s="2" t="s">
        <v>22</v>
      </c>
      <c r="C480" s="6">
        <v>44744</v>
      </c>
      <c r="D480" s="2" t="s">
        <v>55</v>
      </c>
      <c r="E480" s="2" t="s">
        <v>82</v>
      </c>
      <c r="F480" s="2">
        <v>2</v>
      </c>
      <c r="H480" s="2" t="s">
        <v>26</v>
      </c>
      <c r="I480" s="2">
        <v>60</v>
      </c>
      <c r="J480" s="2">
        <f t="shared" si="28"/>
        <v>19.098548510313215</v>
      </c>
      <c r="K480" s="2">
        <v>25</v>
      </c>
      <c r="L480" s="2" t="s">
        <v>27</v>
      </c>
      <c r="M480" s="2" t="s">
        <v>28</v>
      </c>
      <c r="N480" s="2">
        <f t="shared" si="29"/>
        <v>2.8647822765469823E-2</v>
      </c>
      <c r="O480" s="2">
        <v>0.74353766799999998</v>
      </c>
      <c r="P480" s="2">
        <f t="shared" si="31"/>
        <v>182.79493233631146</v>
      </c>
      <c r="Q480" s="2">
        <f>SUM(P455:P480)</f>
        <v>1991.8444852808761</v>
      </c>
      <c r="R480" s="2">
        <f t="shared" si="30"/>
        <v>106.40823873871551</v>
      </c>
      <c r="S480" s="2">
        <f>SUM(R455:R480)</f>
        <v>1160.2577214479268</v>
      </c>
    </row>
    <row r="481" spans="1:20" x14ac:dyDescent="0.25">
      <c r="A481" s="2">
        <v>475</v>
      </c>
      <c r="B481" s="2" t="s">
        <v>22</v>
      </c>
      <c r="C481" s="6">
        <v>44744</v>
      </c>
      <c r="D481" s="2" t="s">
        <v>55</v>
      </c>
      <c r="E481" s="2" t="s">
        <v>82</v>
      </c>
      <c r="F481" s="2">
        <v>3</v>
      </c>
      <c r="H481" s="2" t="s">
        <v>30</v>
      </c>
      <c r="I481" s="2">
        <v>43</v>
      </c>
      <c r="J481" s="2">
        <f t="shared" si="28"/>
        <v>13.687293099057806</v>
      </c>
      <c r="K481" s="2">
        <v>15</v>
      </c>
      <c r="L481" s="12" t="s">
        <v>27</v>
      </c>
      <c r="M481" s="2" t="s">
        <v>28</v>
      </c>
      <c r="N481" s="2">
        <f t="shared" si="29"/>
        <v>1.4713840081487142E-2</v>
      </c>
      <c r="O481" s="2">
        <v>0.62</v>
      </c>
      <c r="P481" s="2">
        <f t="shared" si="31"/>
        <v>66.917803924957695</v>
      </c>
      <c r="R481" s="2">
        <f t="shared" si="30"/>
        <v>43.135834545251939</v>
      </c>
    </row>
    <row r="482" spans="1:20" x14ac:dyDescent="0.25">
      <c r="A482" s="2">
        <v>476</v>
      </c>
      <c r="B482" s="2" t="s">
        <v>22</v>
      </c>
      <c r="C482" s="6">
        <v>44744</v>
      </c>
      <c r="D482" s="2" t="s">
        <v>55</v>
      </c>
      <c r="E482" s="2" t="s">
        <v>82</v>
      </c>
      <c r="F482" s="2">
        <v>3</v>
      </c>
      <c r="H482" s="2" t="s">
        <v>30</v>
      </c>
      <c r="I482" s="2">
        <v>60</v>
      </c>
      <c r="J482" s="2">
        <f t="shared" si="28"/>
        <v>19.098548510313215</v>
      </c>
      <c r="K482" s="2">
        <v>12</v>
      </c>
      <c r="L482" s="12" t="s">
        <v>27</v>
      </c>
      <c r="M482" s="2" t="s">
        <v>28</v>
      </c>
      <c r="N482" s="2">
        <f t="shared" si="29"/>
        <v>2.8647822765469823E-2</v>
      </c>
      <c r="O482" s="2">
        <v>0.62</v>
      </c>
      <c r="P482" s="2">
        <f t="shared" si="31"/>
        <v>152.42382857799359</v>
      </c>
      <c r="R482" s="2">
        <f t="shared" si="30"/>
        <v>90.372024040324916</v>
      </c>
    </row>
    <row r="483" spans="1:20" x14ac:dyDescent="0.25">
      <c r="A483" s="2">
        <v>477</v>
      </c>
      <c r="B483" s="2" t="s">
        <v>22</v>
      </c>
      <c r="C483" s="6">
        <v>44744</v>
      </c>
      <c r="D483" s="2" t="s">
        <v>55</v>
      </c>
      <c r="E483" s="2" t="s">
        <v>82</v>
      </c>
      <c r="F483" s="2">
        <v>3</v>
      </c>
      <c r="H483" s="2" t="s">
        <v>26</v>
      </c>
      <c r="I483" s="2">
        <v>36</v>
      </c>
      <c r="J483" s="2">
        <f t="shared" si="28"/>
        <v>11.45912910618793</v>
      </c>
      <c r="K483" s="2">
        <v>14</v>
      </c>
      <c r="L483" s="12" t="s">
        <v>27</v>
      </c>
      <c r="M483" s="2" t="s">
        <v>28</v>
      </c>
      <c r="N483" s="2">
        <f t="shared" si="29"/>
        <v>1.0313216195569139E-2</v>
      </c>
      <c r="O483" s="2">
        <v>0.74353766799999998</v>
      </c>
      <c r="P483" s="2">
        <f t="shared" si="31"/>
        <v>51.73398004439116</v>
      </c>
      <c r="R483" s="2">
        <f t="shared" si="30"/>
        <v>34.235055061262202</v>
      </c>
    </row>
    <row r="484" spans="1:20" x14ac:dyDescent="0.25">
      <c r="A484" s="2">
        <v>478</v>
      </c>
      <c r="B484" s="2" t="s">
        <v>22</v>
      </c>
      <c r="C484" s="6">
        <v>44744</v>
      </c>
      <c r="D484" s="2" t="s">
        <v>55</v>
      </c>
      <c r="E484" s="2" t="s">
        <v>82</v>
      </c>
      <c r="F484" s="2">
        <v>3</v>
      </c>
      <c r="H484" s="2" t="s">
        <v>30</v>
      </c>
      <c r="I484" s="2">
        <v>46</v>
      </c>
      <c r="J484" s="2">
        <f t="shared" si="28"/>
        <v>14.642220524573466</v>
      </c>
      <c r="K484" s="2">
        <v>16</v>
      </c>
      <c r="L484" s="12" t="s">
        <v>27</v>
      </c>
      <c r="M484" s="2" t="s">
        <v>28</v>
      </c>
      <c r="N484" s="2">
        <f t="shared" si="29"/>
        <v>1.6838553603259487E-2</v>
      </c>
      <c r="O484" s="2">
        <v>0.62</v>
      </c>
      <c r="P484" s="2">
        <f t="shared" si="31"/>
        <v>79.052521762668974</v>
      </c>
      <c r="R484" s="2">
        <f t="shared" si="30"/>
        <v>50.10264108631609</v>
      </c>
    </row>
    <row r="485" spans="1:20" x14ac:dyDescent="0.25">
      <c r="A485" s="2">
        <v>479</v>
      </c>
      <c r="B485" s="2" t="s">
        <v>22</v>
      </c>
      <c r="C485" s="6">
        <v>44744</v>
      </c>
      <c r="D485" s="2" t="s">
        <v>55</v>
      </c>
      <c r="E485" s="2" t="s">
        <v>82</v>
      </c>
      <c r="F485" s="2">
        <v>3</v>
      </c>
      <c r="H485" s="2" t="s">
        <v>26</v>
      </c>
      <c r="I485" s="2">
        <v>20</v>
      </c>
      <c r="J485" s="2">
        <f t="shared" si="28"/>
        <v>6.3661828367710722</v>
      </c>
      <c r="K485" s="2">
        <v>1</v>
      </c>
      <c r="L485" s="12" t="s">
        <v>31</v>
      </c>
      <c r="M485" s="2">
        <v>3</v>
      </c>
      <c r="N485" s="2">
        <f t="shared" si="29"/>
        <v>3.1830914183855366E-3</v>
      </c>
      <c r="O485" s="2">
        <v>0.74353766799999998</v>
      </c>
      <c r="P485" s="9">
        <f>0.0696*O485*((J485^2)*K485)^0.931</f>
        <v>1.6245575939175558</v>
      </c>
      <c r="R485" s="2">
        <f t="shared" si="30"/>
        <v>9.2846613823810156</v>
      </c>
      <c r="T485" t="s">
        <v>65</v>
      </c>
    </row>
    <row r="486" spans="1:20" x14ac:dyDescent="0.25">
      <c r="A486" s="2">
        <v>480</v>
      </c>
      <c r="B486" s="2" t="s">
        <v>22</v>
      </c>
      <c r="C486" s="6">
        <v>44744</v>
      </c>
      <c r="D486" s="2" t="s">
        <v>55</v>
      </c>
      <c r="E486" s="2" t="s">
        <v>82</v>
      </c>
      <c r="F486" s="2">
        <v>3</v>
      </c>
      <c r="H486" s="2" t="s">
        <v>26</v>
      </c>
      <c r="I486" s="2">
        <v>16</v>
      </c>
      <c r="J486" s="2">
        <f t="shared" si="28"/>
        <v>5.0929462694168581</v>
      </c>
      <c r="K486" s="2">
        <v>66</v>
      </c>
      <c r="L486" s="12" t="s">
        <v>31</v>
      </c>
      <c r="M486" s="2">
        <v>1</v>
      </c>
      <c r="N486" s="2">
        <f t="shared" si="29"/>
        <v>2.0371785077667433E-3</v>
      </c>
      <c r="O486" s="2">
        <v>0.74353766799999998</v>
      </c>
      <c r="P486" s="9">
        <f>(0.168*O486*(J486^2.471))-((0.168*O486*(J486^2.471))*0.025)</f>
        <v>6.8004476956205036</v>
      </c>
      <c r="R486" s="2">
        <f t="shared" si="30"/>
        <v>5.6575166465302926</v>
      </c>
    </row>
    <row r="487" spans="1:20" x14ac:dyDescent="0.25">
      <c r="A487" s="2">
        <v>481</v>
      </c>
      <c r="B487" s="2" t="s">
        <v>22</v>
      </c>
      <c r="C487" s="6">
        <v>44744</v>
      </c>
      <c r="D487" s="2" t="s">
        <v>55</v>
      </c>
      <c r="E487" s="2" t="s">
        <v>82</v>
      </c>
      <c r="F487" s="2">
        <v>3</v>
      </c>
      <c r="H487" s="2" t="s">
        <v>26</v>
      </c>
      <c r="I487" s="2">
        <v>11</v>
      </c>
      <c r="J487" s="2">
        <f t="shared" si="28"/>
        <v>3.5014005602240896</v>
      </c>
      <c r="K487" s="2">
        <v>7</v>
      </c>
      <c r="L487" s="12" t="s">
        <v>27</v>
      </c>
      <c r="M487" s="2" t="s">
        <v>28</v>
      </c>
      <c r="N487" s="2">
        <f t="shared" si="29"/>
        <v>9.628851540616247E-4</v>
      </c>
      <c r="O487" s="2">
        <v>0.74353766799999998</v>
      </c>
      <c r="P487" s="2">
        <f t="shared" si="31"/>
        <v>2.7633362667281292</v>
      </c>
      <c r="R487" s="2">
        <f t="shared" si="30"/>
        <v>2.4624716545224383</v>
      </c>
    </row>
    <row r="488" spans="1:20" x14ac:dyDescent="0.25">
      <c r="A488" s="2">
        <v>482</v>
      </c>
      <c r="B488" s="2" t="s">
        <v>22</v>
      </c>
      <c r="C488" s="6">
        <v>44744</v>
      </c>
      <c r="D488" s="2" t="s">
        <v>55</v>
      </c>
      <c r="E488" s="2" t="s">
        <v>82</v>
      </c>
      <c r="F488" s="2">
        <v>3</v>
      </c>
      <c r="H488" s="2" t="s">
        <v>26</v>
      </c>
      <c r="I488" s="2">
        <v>15</v>
      </c>
      <c r="J488" s="2">
        <f t="shared" si="28"/>
        <v>4.7746371275783037</v>
      </c>
      <c r="K488" s="2">
        <v>110</v>
      </c>
      <c r="L488" s="12" t="s">
        <v>31</v>
      </c>
      <c r="M488" s="2">
        <v>1</v>
      </c>
      <c r="N488" s="2">
        <f t="shared" si="29"/>
        <v>1.7904889228418639E-3</v>
      </c>
      <c r="O488" s="2">
        <v>0.74353766799999998</v>
      </c>
      <c r="P488" s="9">
        <f>(0.168*O488*(J488^2.471))-((0.168*O488*(J488^2.471))*0.025)</f>
        <v>5.7980042405179146</v>
      </c>
      <c r="R488" s="2">
        <f t="shared" si="30"/>
        <v>4.9023247137078334</v>
      </c>
    </row>
    <row r="489" spans="1:20" x14ac:dyDescent="0.25">
      <c r="A489" s="2">
        <v>483</v>
      </c>
      <c r="B489" s="2" t="s">
        <v>22</v>
      </c>
      <c r="C489" s="6">
        <v>44744</v>
      </c>
      <c r="D489" s="2" t="s">
        <v>55</v>
      </c>
      <c r="E489" s="2" t="s">
        <v>82</v>
      </c>
      <c r="F489" s="2">
        <v>3</v>
      </c>
      <c r="H489" s="2" t="s">
        <v>26</v>
      </c>
      <c r="I489" s="2">
        <v>10</v>
      </c>
      <c r="J489" s="2">
        <f t="shared" si="28"/>
        <v>3.1830914183855361</v>
      </c>
      <c r="K489" s="2">
        <v>7</v>
      </c>
      <c r="L489" s="12" t="s">
        <v>27</v>
      </c>
      <c r="M489" s="2" t="s">
        <v>28</v>
      </c>
      <c r="N489" s="2">
        <f t="shared" si="29"/>
        <v>7.9577285459638415E-4</v>
      </c>
      <c r="O489" s="2">
        <v>0.74353766799999998</v>
      </c>
      <c r="P489" s="2">
        <f t="shared" si="31"/>
        <v>2.1834960561237424</v>
      </c>
      <c r="R489" s="2">
        <f t="shared" si="30"/>
        <v>1.9928723379851789</v>
      </c>
    </row>
    <row r="490" spans="1:20" x14ac:dyDescent="0.25">
      <c r="A490" s="2">
        <v>484</v>
      </c>
      <c r="B490" s="2" t="s">
        <v>22</v>
      </c>
      <c r="C490" s="6">
        <v>44744</v>
      </c>
      <c r="D490" s="2" t="s">
        <v>55</v>
      </c>
      <c r="E490" s="2" t="s">
        <v>82</v>
      </c>
      <c r="F490" s="2">
        <v>3</v>
      </c>
      <c r="H490" s="2" t="s">
        <v>26</v>
      </c>
      <c r="I490" s="2">
        <v>52</v>
      </c>
      <c r="J490" s="2">
        <f t="shared" si="28"/>
        <v>16.552075375604787</v>
      </c>
      <c r="K490" s="2">
        <v>120</v>
      </c>
      <c r="L490" s="12" t="s">
        <v>31</v>
      </c>
      <c r="M490" s="2">
        <v>1</v>
      </c>
      <c r="N490" s="2">
        <f t="shared" si="29"/>
        <v>2.1517697988286223E-2</v>
      </c>
      <c r="O490" s="2">
        <v>0.74353766799999998</v>
      </c>
      <c r="P490" s="9">
        <f>(0.168*O490*(J490^2.471))-((0.168*O490*(J490^2.471))*0.025)</f>
        <v>125.14148078989338</v>
      </c>
      <c r="R490" s="2">
        <f t="shared" si="30"/>
        <v>77.447410573755604</v>
      </c>
    </row>
    <row r="491" spans="1:20" x14ac:dyDescent="0.25">
      <c r="A491" s="2">
        <v>485</v>
      </c>
      <c r="B491" s="2" t="s">
        <v>22</v>
      </c>
      <c r="C491" s="6">
        <v>44744</v>
      </c>
      <c r="D491" s="2" t="s">
        <v>55</v>
      </c>
      <c r="E491" s="2" t="s">
        <v>82</v>
      </c>
      <c r="F491" s="2">
        <v>3</v>
      </c>
      <c r="H491" s="2" t="s">
        <v>26</v>
      </c>
      <c r="I491" s="2">
        <v>12</v>
      </c>
      <c r="J491" s="2">
        <f t="shared" si="28"/>
        <v>3.8197097020626432</v>
      </c>
      <c r="K491" s="2">
        <v>2</v>
      </c>
      <c r="L491" s="12" t="s">
        <v>31</v>
      </c>
      <c r="M491" s="2">
        <v>3</v>
      </c>
      <c r="N491" s="2">
        <f t="shared" si="29"/>
        <v>1.1459129106187928E-3</v>
      </c>
      <c r="O491" s="2">
        <v>0.74353766799999998</v>
      </c>
      <c r="P491" s="9">
        <f>0.0696*O491*((J491^2)*K491)^0.931</f>
        <v>1.1964971452750421</v>
      </c>
      <c r="R491" s="2">
        <f t="shared" si="30"/>
        <v>2.9871831111827136</v>
      </c>
      <c r="T491" t="s">
        <v>65</v>
      </c>
    </row>
    <row r="492" spans="1:20" x14ac:dyDescent="0.25">
      <c r="A492" s="2">
        <v>486</v>
      </c>
      <c r="B492" s="2" t="s">
        <v>22</v>
      </c>
      <c r="C492" s="6">
        <v>44744</v>
      </c>
      <c r="D492" s="2" t="s">
        <v>55</v>
      </c>
      <c r="E492" s="2" t="s">
        <v>82</v>
      </c>
      <c r="F492" s="2">
        <v>3</v>
      </c>
      <c r="H492" s="2" t="s">
        <v>26</v>
      </c>
      <c r="I492" s="2">
        <v>30</v>
      </c>
      <c r="J492" s="2">
        <f t="shared" si="28"/>
        <v>9.5492742551566074</v>
      </c>
      <c r="K492" s="2">
        <v>10</v>
      </c>
      <c r="L492" s="12" t="s">
        <v>27</v>
      </c>
      <c r="M492" s="2" t="s">
        <v>28</v>
      </c>
      <c r="N492" s="2">
        <f t="shared" si="29"/>
        <v>7.1619556913674557E-3</v>
      </c>
      <c r="O492" s="2">
        <v>0.74353766799999998</v>
      </c>
      <c r="P492" s="2">
        <f t="shared" si="31"/>
        <v>32.970006460124267</v>
      </c>
      <c r="R492" s="2">
        <f t="shared" si="30"/>
        <v>22.839608983319497</v>
      </c>
    </row>
    <row r="493" spans="1:20" x14ac:dyDescent="0.25">
      <c r="A493" s="2">
        <v>487</v>
      </c>
      <c r="B493" s="2" t="s">
        <v>22</v>
      </c>
      <c r="C493" s="6">
        <v>44744</v>
      </c>
      <c r="D493" s="2" t="s">
        <v>55</v>
      </c>
      <c r="E493" s="2" t="s">
        <v>82</v>
      </c>
      <c r="F493" s="2">
        <v>3</v>
      </c>
      <c r="H493" s="2" t="s">
        <v>30</v>
      </c>
      <c r="I493" s="2">
        <v>23</v>
      </c>
      <c r="J493" s="2">
        <f t="shared" si="28"/>
        <v>7.3211102622867328</v>
      </c>
      <c r="K493" s="2">
        <v>20</v>
      </c>
      <c r="L493" s="12" t="s">
        <v>27</v>
      </c>
      <c r="M493" s="2" t="s">
        <v>28</v>
      </c>
      <c r="N493" s="2">
        <f t="shared" si="29"/>
        <v>4.2096384008148717E-3</v>
      </c>
      <c r="O493" s="2">
        <v>0.62</v>
      </c>
      <c r="P493" s="2">
        <f t="shared" si="31"/>
        <v>14.258393927513534</v>
      </c>
      <c r="R493" s="2">
        <f t="shared" si="30"/>
        <v>10.754098977739279</v>
      </c>
    </row>
    <row r="494" spans="1:20" x14ac:dyDescent="0.25">
      <c r="A494" s="2">
        <v>488</v>
      </c>
      <c r="B494" s="2" t="s">
        <v>22</v>
      </c>
      <c r="C494" s="6">
        <v>44744</v>
      </c>
      <c r="D494" s="2" t="s">
        <v>55</v>
      </c>
      <c r="E494" s="2" t="s">
        <v>82</v>
      </c>
      <c r="F494" s="2">
        <v>3</v>
      </c>
      <c r="H494" s="2" t="s">
        <v>30</v>
      </c>
      <c r="I494" s="2">
        <v>36</v>
      </c>
      <c r="J494" s="2">
        <f t="shared" si="28"/>
        <v>11.45912910618793</v>
      </c>
      <c r="K494" s="2">
        <v>14</v>
      </c>
      <c r="L494" s="12" t="s">
        <v>31</v>
      </c>
      <c r="M494" s="12">
        <v>1</v>
      </c>
      <c r="N494" s="2">
        <f t="shared" si="29"/>
        <v>1.0313216195569139E-2</v>
      </c>
      <c r="O494" s="2">
        <v>0.62</v>
      </c>
      <c r="P494" s="9">
        <f>(0.168*O494*(J494^2.471))-((0.168*O494*(J494^2.471))*0.025)</f>
        <v>42.059995455179084</v>
      </c>
      <c r="R494" s="2">
        <f t="shared" si="30"/>
        <v>29.075673610341934</v>
      </c>
    </row>
    <row r="495" spans="1:20" x14ac:dyDescent="0.25">
      <c r="A495" s="2">
        <v>489</v>
      </c>
      <c r="B495" s="2" t="s">
        <v>22</v>
      </c>
      <c r="C495" s="6">
        <v>44744</v>
      </c>
      <c r="D495" s="2" t="s">
        <v>55</v>
      </c>
      <c r="E495" s="2" t="s">
        <v>82</v>
      </c>
      <c r="F495" s="2">
        <v>3</v>
      </c>
      <c r="H495" s="2" t="s">
        <v>26</v>
      </c>
      <c r="I495" s="2">
        <v>27</v>
      </c>
      <c r="J495" s="2">
        <f t="shared" si="28"/>
        <v>8.5943468296409478</v>
      </c>
      <c r="K495" s="2">
        <v>18</v>
      </c>
      <c r="L495" s="12" t="s">
        <v>27</v>
      </c>
      <c r="M495" s="2" t="s">
        <v>28</v>
      </c>
      <c r="N495" s="2">
        <f t="shared" si="29"/>
        <v>5.8011841100076402E-3</v>
      </c>
      <c r="O495" s="2">
        <v>0.74353766799999998</v>
      </c>
      <c r="P495" s="2">
        <f t="shared" si="31"/>
        <v>25.412785635008344</v>
      </c>
      <c r="R495" s="2">
        <f t="shared" si="30"/>
        <v>18.076195737246636</v>
      </c>
    </row>
    <row r="496" spans="1:20" x14ac:dyDescent="0.25">
      <c r="A496" s="2">
        <v>490</v>
      </c>
      <c r="B496" s="2" t="s">
        <v>22</v>
      </c>
      <c r="C496" s="6">
        <v>44744</v>
      </c>
      <c r="D496" s="2" t="s">
        <v>55</v>
      </c>
      <c r="E496" s="2" t="s">
        <v>82</v>
      </c>
      <c r="F496" s="2">
        <v>3</v>
      </c>
      <c r="H496" s="2" t="s">
        <v>30</v>
      </c>
      <c r="I496" s="2">
        <v>7</v>
      </c>
      <c r="J496" s="2">
        <f t="shared" si="28"/>
        <v>2.2281639928698751</v>
      </c>
      <c r="K496" s="2">
        <v>1.5</v>
      </c>
      <c r="L496" s="12" t="s">
        <v>31</v>
      </c>
      <c r="M496" s="2">
        <v>3</v>
      </c>
      <c r="N496" s="2">
        <f t="shared" si="29"/>
        <v>3.8992869875222811E-4</v>
      </c>
      <c r="O496" s="2">
        <v>0.62</v>
      </c>
      <c r="P496" s="9">
        <f>0.0696*O496*((J496^2)*K496)^0.931</f>
        <v>0.27978181799573454</v>
      </c>
      <c r="R496" s="2">
        <f t="shared" si="30"/>
        <v>0.76675370316598968</v>
      </c>
      <c r="T496" t="s">
        <v>65</v>
      </c>
    </row>
    <row r="497" spans="1:20" x14ac:dyDescent="0.25">
      <c r="A497" s="2">
        <v>491</v>
      </c>
      <c r="B497" s="2" t="s">
        <v>22</v>
      </c>
      <c r="C497" s="6">
        <v>44744</v>
      </c>
      <c r="D497" s="2" t="s">
        <v>55</v>
      </c>
      <c r="E497" s="2" t="s">
        <v>82</v>
      </c>
      <c r="F497" s="2">
        <v>3</v>
      </c>
      <c r="H497" s="2" t="s">
        <v>26</v>
      </c>
      <c r="I497" s="2">
        <v>22</v>
      </c>
      <c r="J497" s="2">
        <f t="shared" si="28"/>
        <v>7.0028011204481793</v>
      </c>
      <c r="K497" s="2">
        <v>2</v>
      </c>
      <c r="L497" s="12" t="s">
        <v>31</v>
      </c>
      <c r="M497" s="2">
        <v>3</v>
      </c>
      <c r="N497" s="2">
        <f t="shared" si="29"/>
        <v>3.8515406162464988E-3</v>
      </c>
      <c r="O497" s="2">
        <v>0.74353766799999998</v>
      </c>
      <c r="P497" s="9">
        <f>0.0696*O497*((J497^2)*K497)^0.931</f>
        <v>3.6988542469752805</v>
      </c>
      <c r="R497" s="2">
        <f t="shared" si="30"/>
        <v>11.472493766995326</v>
      </c>
      <c r="T497" t="s">
        <v>65</v>
      </c>
    </row>
    <row r="498" spans="1:20" x14ac:dyDescent="0.25">
      <c r="A498" s="2">
        <v>492</v>
      </c>
      <c r="B498" s="2" t="s">
        <v>22</v>
      </c>
      <c r="C498" s="6">
        <v>44744</v>
      </c>
      <c r="D498" s="2" t="s">
        <v>55</v>
      </c>
      <c r="E498" s="2" t="s">
        <v>82</v>
      </c>
      <c r="F498" s="2">
        <v>3</v>
      </c>
      <c r="H498" s="2" t="s">
        <v>26</v>
      </c>
      <c r="I498" s="2">
        <v>33</v>
      </c>
      <c r="J498" s="2">
        <f t="shared" si="28"/>
        <v>10.504201680672269</v>
      </c>
      <c r="K498" s="2">
        <v>78</v>
      </c>
      <c r="L498" s="12" t="s">
        <v>31</v>
      </c>
      <c r="M498" s="2">
        <v>1</v>
      </c>
      <c r="N498" s="2">
        <f t="shared" si="29"/>
        <v>8.6659663865546223E-3</v>
      </c>
      <c r="O498" s="2">
        <v>0.74353766799999998</v>
      </c>
      <c r="P498" s="9">
        <f>(0.168*O498*(J498^2.471))-((0.168*O498*(J498^2.471))*0.025)</f>
        <v>40.682250811608441</v>
      </c>
      <c r="R498" s="2">
        <f t="shared" si="30"/>
        <v>28.221521594635405</v>
      </c>
    </row>
    <row r="499" spans="1:20" x14ac:dyDescent="0.25">
      <c r="A499" s="2">
        <v>493</v>
      </c>
      <c r="B499" s="2" t="s">
        <v>22</v>
      </c>
      <c r="C499" s="6">
        <v>44744</v>
      </c>
      <c r="D499" s="2" t="s">
        <v>55</v>
      </c>
      <c r="E499" s="2" t="s">
        <v>82</v>
      </c>
      <c r="F499" s="2">
        <v>3</v>
      </c>
      <c r="H499" s="2" t="s">
        <v>26</v>
      </c>
      <c r="I499" s="2">
        <v>8</v>
      </c>
      <c r="J499" s="2">
        <f t="shared" si="28"/>
        <v>2.5464731347084291</v>
      </c>
      <c r="K499" s="2">
        <v>1.5</v>
      </c>
      <c r="L499" s="12" t="s">
        <v>31</v>
      </c>
      <c r="M499" s="2">
        <v>3</v>
      </c>
      <c r="N499" s="2">
        <f t="shared" si="29"/>
        <v>5.0929462694168583E-4</v>
      </c>
      <c r="O499" s="2">
        <v>0.74353766799999998</v>
      </c>
      <c r="P499" s="9">
        <f t="shared" ref="P499:P504" si="32">0.0696*O499*((J499^2)*K499)^0.931</f>
        <v>0.43024098446712511</v>
      </c>
      <c r="R499" s="2">
        <f t="shared" si="30"/>
        <v>1.2143370621955345</v>
      </c>
      <c r="T499" t="s">
        <v>65</v>
      </c>
    </row>
    <row r="500" spans="1:20" x14ac:dyDescent="0.25">
      <c r="A500" s="2">
        <v>494</v>
      </c>
      <c r="B500" s="2" t="s">
        <v>22</v>
      </c>
      <c r="C500" s="6">
        <v>44744</v>
      </c>
      <c r="D500" s="2" t="s">
        <v>55</v>
      </c>
      <c r="E500" s="2" t="s">
        <v>82</v>
      </c>
      <c r="F500" s="2">
        <v>3</v>
      </c>
      <c r="H500" s="2" t="s">
        <v>26</v>
      </c>
      <c r="I500" s="2">
        <v>18</v>
      </c>
      <c r="J500" s="2">
        <f t="shared" si="28"/>
        <v>5.7295645530939652</v>
      </c>
      <c r="K500" s="2">
        <v>3</v>
      </c>
      <c r="L500" s="12" t="s">
        <v>31</v>
      </c>
      <c r="M500" s="2">
        <v>3</v>
      </c>
      <c r="N500" s="2">
        <f t="shared" si="29"/>
        <v>2.5783040488922848E-3</v>
      </c>
      <c r="O500" s="2">
        <v>0.74353766799999998</v>
      </c>
      <c r="P500" s="9">
        <f t="shared" si="32"/>
        <v>3.7130821110003649</v>
      </c>
      <c r="R500" s="2">
        <f t="shared" si="30"/>
        <v>7.3482587475357795</v>
      </c>
      <c r="T500" t="s">
        <v>65</v>
      </c>
    </row>
    <row r="501" spans="1:20" x14ac:dyDescent="0.25">
      <c r="A501" s="2">
        <v>495</v>
      </c>
      <c r="B501" s="2" t="s">
        <v>22</v>
      </c>
      <c r="C501" s="6">
        <v>44744</v>
      </c>
      <c r="D501" s="2" t="s">
        <v>55</v>
      </c>
      <c r="E501" s="2" t="s">
        <v>82</v>
      </c>
      <c r="F501" s="2">
        <v>3</v>
      </c>
      <c r="H501" s="2" t="s">
        <v>26</v>
      </c>
      <c r="I501" s="2">
        <v>37</v>
      </c>
      <c r="J501" s="2">
        <f t="shared" si="28"/>
        <v>11.777438248026483</v>
      </c>
      <c r="K501" s="2">
        <v>1.2</v>
      </c>
      <c r="L501" s="12" t="s">
        <v>31</v>
      </c>
      <c r="M501" s="2">
        <v>3</v>
      </c>
      <c r="N501" s="2">
        <f t="shared" si="29"/>
        <v>1.0894130379424497E-2</v>
      </c>
      <c r="O501" s="2">
        <v>0.74353766799999998</v>
      </c>
      <c r="P501" s="9">
        <f t="shared" si="32"/>
        <v>6.0523859014589556</v>
      </c>
      <c r="R501" s="2">
        <f t="shared" si="30"/>
        <v>36.382061731640007</v>
      </c>
      <c r="T501" t="s">
        <v>65</v>
      </c>
    </row>
    <row r="502" spans="1:20" x14ac:dyDescent="0.25">
      <c r="A502" s="2">
        <v>496</v>
      </c>
      <c r="B502" s="2" t="s">
        <v>22</v>
      </c>
      <c r="C502" s="6">
        <v>44744</v>
      </c>
      <c r="D502" s="2" t="s">
        <v>55</v>
      </c>
      <c r="E502" s="2" t="s">
        <v>82</v>
      </c>
      <c r="F502" s="2">
        <v>3</v>
      </c>
      <c r="H502" s="2" t="s">
        <v>26</v>
      </c>
      <c r="I502" s="2">
        <v>9</v>
      </c>
      <c r="J502" s="2">
        <f t="shared" si="28"/>
        <v>2.8647822765469826</v>
      </c>
      <c r="K502" s="2">
        <v>1.8</v>
      </c>
      <c r="L502" s="12" t="s">
        <v>31</v>
      </c>
      <c r="M502" s="2">
        <v>3</v>
      </c>
      <c r="N502" s="2">
        <f t="shared" si="29"/>
        <v>6.4457601222307119E-4</v>
      </c>
      <c r="O502" s="2">
        <v>0.74353766799999998</v>
      </c>
      <c r="P502" s="9">
        <f t="shared" si="32"/>
        <v>0.63485641960442274</v>
      </c>
      <c r="R502" s="2">
        <f t="shared" si="30"/>
        <v>1.5772402446589</v>
      </c>
      <c r="T502" t="s">
        <v>65</v>
      </c>
    </row>
    <row r="503" spans="1:20" x14ac:dyDescent="0.25">
      <c r="A503" s="2">
        <v>497</v>
      </c>
      <c r="B503" s="2" t="s">
        <v>22</v>
      </c>
      <c r="C503" s="6">
        <v>44744</v>
      </c>
      <c r="D503" s="2" t="s">
        <v>55</v>
      </c>
      <c r="E503" s="2" t="s">
        <v>82</v>
      </c>
      <c r="F503" s="2">
        <v>3</v>
      </c>
      <c r="H503" s="2" t="s">
        <v>30</v>
      </c>
      <c r="I503" s="2">
        <v>50</v>
      </c>
      <c r="J503" s="2">
        <f t="shared" si="28"/>
        <v>15.91545709192768</v>
      </c>
      <c r="K503" s="2">
        <v>1.7</v>
      </c>
      <c r="L503" s="12" t="s">
        <v>31</v>
      </c>
      <c r="M503" s="12">
        <v>3</v>
      </c>
      <c r="N503" s="2">
        <f t="shared" si="29"/>
        <v>1.9894321364909602E-2</v>
      </c>
      <c r="O503" s="2">
        <v>0.62</v>
      </c>
      <c r="P503" s="9">
        <f t="shared" si="32"/>
        <v>12.227454883267647</v>
      </c>
      <c r="R503" s="2">
        <f t="shared" si="30"/>
        <v>60.290882793049889</v>
      </c>
      <c r="T503" t="s">
        <v>65</v>
      </c>
    </row>
    <row r="504" spans="1:20" x14ac:dyDescent="0.25">
      <c r="A504" s="2">
        <v>498</v>
      </c>
      <c r="B504" s="2" t="s">
        <v>22</v>
      </c>
      <c r="C504" s="6">
        <v>44744</v>
      </c>
      <c r="D504" s="2" t="s">
        <v>55</v>
      </c>
      <c r="E504" s="2" t="s">
        <v>82</v>
      </c>
      <c r="F504" s="2">
        <v>3</v>
      </c>
      <c r="H504" s="2" t="s">
        <v>26</v>
      </c>
      <c r="I504" s="2">
        <v>18</v>
      </c>
      <c r="J504" s="2">
        <f t="shared" si="28"/>
        <v>5.7295645530939652</v>
      </c>
      <c r="K504" s="2">
        <v>2</v>
      </c>
      <c r="L504" s="12" t="s">
        <v>31</v>
      </c>
      <c r="M504" s="2">
        <v>3</v>
      </c>
      <c r="N504" s="2">
        <f t="shared" si="29"/>
        <v>2.5783040488922848E-3</v>
      </c>
      <c r="O504" s="2">
        <v>0.74353766799999998</v>
      </c>
      <c r="P504" s="9">
        <f t="shared" si="32"/>
        <v>2.5456200980066095</v>
      </c>
      <c r="R504" s="2">
        <f t="shared" si="30"/>
        <v>7.3482587475357795</v>
      </c>
      <c r="T504" t="s">
        <v>65</v>
      </c>
    </row>
    <row r="505" spans="1:20" x14ac:dyDescent="0.25">
      <c r="A505" s="2">
        <v>499</v>
      </c>
      <c r="B505" s="2" t="s">
        <v>22</v>
      </c>
      <c r="C505" s="6">
        <v>44744</v>
      </c>
      <c r="D505" s="2" t="s">
        <v>55</v>
      </c>
      <c r="E505" s="2" t="s">
        <v>82</v>
      </c>
      <c r="F505" s="2">
        <v>3</v>
      </c>
      <c r="H505" s="2" t="s">
        <v>26</v>
      </c>
      <c r="I505" s="2">
        <v>13</v>
      </c>
      <c r="J505" s="2">
        <f t="shared" si="28"/>
        <v>4.1380188439011967</v>
      </c>
      <c r="K505" s="2">
        <v>7</v>
      </c>
      <c r="L505" s="12" t="s">
        <v>27</v>
      </c>
      <c r="M505" s="2" t="s">
        <v>28</v>
      </c>
      <c r="N505" s="2">
        <f t="shared" si="29"/>
        <v>1.3448561242678889E-3</v>
      </c>
      <c r="O505" s="2">
        <v>0.74353766799999998</v>
      </c>
      <c r="P505" s="2">
        <f t="shared" si="31"/>
        <v>4.1754802650144303</v>
      </c>
      <c r="R505" s="2">
        <f t="shared" si="30"/>
        <v>3.5680729177435375</v>
      </c>
    </row>
    <row r="506" spans="1:20" x14ac:dyDescent="0.25">
      <c r="A506" s="2">
        <v>500</v>
      </c>
      <c r="B506" s="2" t="s">
        <v>22</v>
      </c>
      <c r="C506" s="6">
        <v>44744</v>
      </c>
      <c r="D506" s="2" t="s">
        <v>55</v>
      </c>
      <c r="E506" s="2" t="s">
        <v>82</v>
      </c>
      <c r="F506" s="2">
        <v>3</v>
      </c>
      <c r="H506" s="2" t="s">
        <v>26</v>
      </c>
      <c r="I506" s="2">
        <v>17</v>
      </c>
      <c r="J506" s="2">
        <f t="shared" si="28"/>
        <v>5.4112554112554117</v>
      </c>
      <c r="K506" s="2">
        <v>10</v>
      </c>
      <c r="L506" s="12" t="s">
        <v>27</v>
      </c>
      <c r="M506" s="2" t="s">
        <v>28</v>
      </c>
      <c r="N506" s="2">
        <f t="shared" si="29"/>
        <v>2.29978354978355E-3</v>
      </c>
      <c r="O506" s="2">
        <v>0.74353766799999998</v>
      </c>
      <c r="P506" s="2">
        <f t="shared" si="31"/>
        <v>8.1019898831872901</v>
      </c>
      <c r="R506" s="2">
        <f t="shared" si="30"/>
        <v>6.4725599918927248</v>
      </c>
    </row>
    <row r="507" spans="1:20" x14ac:dyDescent="0.25">
      <c r="A507" s="2">
        <v>501</v>
      </c>
      <c r="B507" s="2" t="s">
        <v>22</v>
      </c>
      <c r="C507" s="6">
        <v>44744</v>
      </c>
      <c r="D507" s="2" t="s">
        <v>55</v>
      </c>
      <c r="E507" s="2" t="s">
        <v>82</v>
      </c>
      <c r="F507" s="2">
        <v>3</v>
      </c>
      <c r="H507" s="2" t="s">
        <v>26</v>
      </c>
      <c r="I507" s="2">
        <v>12</v>
      </c>
      <c r="J507" s="2">
        <f t="shared" si="28"/>
        <v>3.8197097020626432</v>
      </c>
      <c r="K507" s="2">
        <v>8</v>
      </c>
      <c r="L507" s="12" t="s">
        <v>27</v>
      </c>
      <c r="M507" s="2" t="s">
        <v>28</v>
      </c>
      <c r="N507" s="2">
        <f t="shared" si="29"/>
        <v>1.1459129106187928E-3</v>
      </c>
      <c r="O507" s="2">
        <v>0.74353766799999998</v>
      </c>
      <c r="P507" s="2">
        <f t="shared" si="31"/>
        <v>3.4261728620263923</v>
      </c>
      <c r="R507" s="2">
        <f t="shared" si="30"/>
        <v>2.9871831111827136</v>
      </c>
    </row>
    <row r="508" spans="1:20" x14ac:dyDescent="0.25">
      <c r="A508" s="2">
        <v>502</v>
      </c>
      <c r="B508" s="2" t="s">
        <v>22</v>
      </c>
      <c r="C508" s="6">
        <v>44744</v>
      </c>
      <c r="D508" s="2" t="s">
        <v>55</v>
      </c>
      <c r="E508" s="2" t="s">
        <v>82</v>
      </c>
      <c r="F508" s="2">
        <v>3</v>
      </c>
      <c r="H508" s="2" t="s">
        <v>30</v>
      </c>
      <c r="I508" s="2">
        <v>71</v>
      </c>
      <c r="J508" s="2">
        <f t="shared" si="28"/>
        <v>22.599949070537306</v>
      </c>
      <c r="K508" s="2">
        <v>25</v>
      </c>
      <c r="L508" s="12" t="s">
        <v>27</v>
      </c>
      <c r="M508" s="2" t="s">
        <v>28</v>
      </c>
      <c r="N508" s="2">
        <f t="shared" si="29"/>
        <v>4.0114909600203717E-2</v>
      </c>
      <c r="O508" s="2">
        <v>0.62</v>
      </c>
      <c r="P508" s="2">
        <f t="shared" si="31"/>
        <v>231.04709159116101</v>
      </c>
      <c r="R508" s="2">
        <f t="shared" si="30"/>
        <v>131.32027015015822</v>
      </c>
    </row>
    <row r="509" spans="1:20" x14ac:dyDescent="0.25">
      <c r="A509" s="2">
        <v>503</v>
      </c>
      <c r="B509" s="2" t="s">
        <v>22</v>
      </c>
      <c r="C509" s="6">
        <v>44744</v>
      </c>
      <c r="D509" s="2" t="s">
        <v>55</v>
      </c>
      <c r="E509" s="2" t="s">
        <v>82</v>
      </c>
      <c r="F509" s="2">
        <v>3</v>
      </c>
      <c r="H509" s="2" t="s">
        <v>26</v>
      </c>
      <c r="I509" s="2">
        <v>9</v>
      </c>
      <c r="J509" s="2">
        <f t="shared" si="28"/>
        <v>2.8647822765469826</v>
      </c>
      <c r="K509" s="2">
        <v>7</v>
      </c>
      <c r="L509" s="12" t="s">
        <v>27</v>
      </c>
      <c r="M509" s="2" t="s">
        <v>28</v>
      </c>
      <c r="N509" s="2">
        <f t="shared" si="29"/>
        <v>6.4457601222307119E-4</v>
      </c>
      <c r="O509" s="2">
        <v>0.74353766799999998</v>
      </c>
      <c r="P509" s="2">
        <f t="shared" si="31"/>
        <v>1.6830059550115637</v>
      </c>
      <c r="R509" s="2">
        <f t="shared" si="30"/>
        <v>1.5772402446589</v>
      </c>
    </row>
    <row r="510" spans="1:20" x14ac:dyDescent="0.25">
      <c r="A510" s="2">
        <v>504</v>
      </c>
      <c r="B510" s="2" t="s">
        <v>22</v>
      </c>
      <c r="C510" s="6">
        <v>44744</v>
      </c>
      <c r="D510" s="2" t="s">
        <v>55</v>
      </c>
      <c r="E510" s="2" t="s">
        <v>82</v>
      </c>
      <c r="F510" s="2">
        <v>3</v>
      </c>
      <c r="H510" s="2" t="s">
        <v>30</v>
      </c>
      <c r="I510" s="2">
        <v>36</v>
      </c>
      <c r="J510" s="2">
        <f t="shared" si="28"/>
        <v>11.45912910618793</v>
      </c>
      <c r="K510" s="2">
        <v>25</v>
      </c>
      <c r="L510" s="12" t="s">
        <v>27</v>
      </c>
      <c r="M510" s="2" t="s">
        <v>28</v>
      </c>
      <c r="N510" s="2">
        <f t="shared" si="29"/>
        <v>1.0313216195569139E-2</v>
      </c>
      <c r="O510" s="2">
        <v>0.62</v>
      </c>
      <c r="P510" s="2">
        <f t="shared" si="31"/>
        <v>43.138456877106755</v>
      </c>
      <c r="R510" s="2">
        <f t="shared" si="30"/>
        <v>29.075673610341934</v>
      </c>
    </row>
    <row r="511" spans="1:20" x14ac:dyDescent="0.25">
      <c r="A511" s="2">
        <v>505</v>
      </c>
      <c r="B511" s="2" t="s">
        <v>22</v>
      </c>
      <c r="C511" s="6">
        <v>44744</v>
      </c>
      <c r="D511" s="2" t="s">
        <v>55</v>
      </c>
      <c r="E511" s="2" t="s">
        <v>82</v>
      </c>
      <c r="F511" s="2">
        <v>3</v>
      </c>
      <c r="H511" s="2" t="s">
        <v>26</v>
      </c>
      <c r="I511" s="2">
        <v>37</v>
      </c>
      <c r="J511" s="2">
        <f t="shared" si="28"/>
        <v>11.777438248026483</v>
      </c>
      <c r="K511" s="2">
        <v>25</v>
      </c>
      <c r="L511" s="12" t="s">
        <v>27</v>
      </c>
      <c r="M511" s="2" t="s">
        <v>28</v>
      </c>
      <c r="N511" s="2">
        <f t="shared" si="29"/>
        <v>1.0894130379424497E-2</v>
      </c>
      <c r="O511" s="2">
        <v>0.74353766799999998</v>
      </c>
      <c r="P511" s="2">
        <f t="shared" si="31"/>
        <v>55.357806335391111</v>
      </c>
      <c r="R511" s="2">
        <f t="shared" si="30"/>
        <v>36.382061731640007</v>
      </c>
    </row>
    <row r="512" spans="1:20" x14ac:dyDescent="0.25">
      <c r="A512" s="2">
        <v>506</v>
      </c>
      <c r="B512" s="2" t="s">
        <v>22</v>
      </c>
      <c r="C512" s="6">
        <v>44744</v>
      </c>
      <c r="D512" s="2" t="s">
        <v>55</v>
      </c>
      <c r="E512" s="2" t="s">
        <v>82</v>
      </c>
      <c r="F512" s="2">
        <v>3</v>
      </c>
      <c r="H512" s="2" t="s">
        <v>26</v>
      </c>
      <c r="I512" s="2">
        <v>25</v>
      </c>
      <c r="J512" s="2">
        <f t="shared" si="28"/>
        <v>7.9577285459638398</v>
      </c>
      <c r="K512" s="2">
        <v>20</v>
      </c>
      <c r="L512" s="12" t="s">
        <v>27</v>
      </c>
      <c r="M512" s="2" t="s">
        <v>28</v>
      </c>
      <c r="N512" s="2">
        <f t="shared" si="29"/>
        <v>4.9735803412274005E-3</v>
      </c>
      <c r="O512" s="2">
        <v>0.74353766799999998</v>
      </c>
      <c r="P512" s="2">
        <f t="shared" si="31"/>
        <v>21.011747502277967</v>
      </c>
      <c r="R512" s="2">
        <f t="shared" si="30"/>
        <v>15.237239653257779</v>
      </c>
    </row>
    <row r="513" spans="1:20" x14ac:dyDescent="0.25">
      <c r="A513" s="2">
        <v>507</v>
      </c>
      <c r="B513" s="2" t="s">
        <v>22</v>
      </c>
      <c r="C513" s="6">
        <v>44744</v>
      </c>
      <c r="D513" s="2" t="s">
        <v>55</v>
      </c>
      <c r="E513" s="2" t="s">
        <v>82</v>
      </c>
      <c r="F513" s="2">
        <v>3</v>
      </c>
      <c r="H513" s="2" t="s">
        <v>30</v>
      </c>
      <c r="I513" s="2">
        <v>84</v>
      </c>
      <c r="J513" s="2">
        <f t="shared" si="28"/>
        <v>26.737967914438503</v>
      </c>
      <c r="K513" s="2">
        <v>30</v>
      </c>
      <c r="L513" s="12" t="s">
        <v>27</v>
      </c>
      <c r="M513" s="2" t="s">
        <v>28</v>
      </c>
      <c r="N513" s="2">
        <f t="shared" si="29"/>
        <v>5.6149732620320865E-2</v>
      </c>
      <c r="O513" s="2">
        <v>0.62</v>
      </c>
      <c r="P513" s="2">
        <f t="shared" si="31"/>
        <v>350.05415924766373</v>
      </c>
      <c r="R513" s="2">
        <f t="shared" si="30"/>
        <v>190.7384496850654</v>
      </c>
    </row>
    <row r="514" spans="1:20" x14ac:dyDescent="0.25">
      <c r="A514" s="2">
        <v>508</v>
      </c>
      <c r="B514" s="2" t="s">
        <v>22</v>
      </c>
      <c r="C514" s="6">
        <v>44744</v>
      </c>
      <c r="D514" s="2" t="s">
        <v>55</v>
      </c>
      <c r="E514" s="2" t="s">
        <v>82</v>
      </c>
      <c r="F514" s="2">
        <v>3</v>
      </c>
      <c r="H514" s="2" t="s">
        <v>26</v>
      </c>
      <c r="I514" s="2">
        <v>8</v>
      </c>
      <c r="J514" s="2">
        <f t="shared" si="28"/>
        <v>2.5464731347084291</v>
      </c>
      <c r="K514" s="2">
        <v>3</v>
      </c>
      <c r="L514" s="12" t="s">
        <v>31</v>
      </c>
      <c r="M514" s="2">
        <v>3</v>
      </c>
      <c r="N514" s="2">
        <f t="shared" si="29"/>
        <v>5.0929462694168583E-4</v>
      </c>
      <c r="O514" s="2">
        <v>0.74353766799999998</v>
      </c>
      <c r="P514" s="9">
        <f>0.0696*O514*((J514^2)*K514)^0.931</f>
        <v>0.82029620923171154</v>
      </c>
      <c r="R514" s="2">
        <f t="shared" si="30"/>
        <v>1.2143370621955345</v>
      </c>
      <c r="T514" t="s">
        <v>65</v>
      </c>
    </row>
    <row r="515" spans="1:20" x14ac:dyDescent="0.25">
      <c r="A515" s="2">
        <v>509</v>
      </c>
      <c r="B515" s="2" t="s">
        <v>22</v>
      </c>
      <c r="C515" s="6">
        <v>44744</v>
      </c>
      <c r="D515" s="2" t="s">
        <v>55</v>
      </c>
      <c r="E515" s="2" t="s">
        <v>82</v>
      </c>
      <c r="F515" s="2">
        <v>3</v>
      </c>
      <c r="H515" s="2" t="s">
        <v>26</v>
      </c>
      <c r="I515" s="2">
        <v>50</v>
      </c>
      <c r="J515" s="2">
        <f t="shared" si="28"/>
        <v>15.91545709192768</v>
      </c>
      <c r="K515" s="2">
        <v>27</v>
      </c>
      <c r="L515" s="12" t="s">
        <v>27</v>
      </c>
      <c r="M515" s="2" t="s">
        <v>28</v>
      </c>
      <c r="N515" s="2">
        <f t="shared" si="29"/>
        <v>1.9894321364909602E-2</v>
      </c>
      <c r="O515" s="2">
        <v>0.74353766799999998</v>
      </c>
      <c r="P515" s="2">
        <f t="shared" si="31"/>
        <v>116.49500183119127</v>
      </c>
      <c r="R515" s="2">
        <f t="shared" si="30"/>
        <v>70.989299156873273</v>
      </c>
    </row>
    <row r="516" spans="1:20" x14ac:dyDescent="0.25">
      <c r="A516" s="2">
        <v>510</v>
      </c>
      <c r="B516" s="2" t="s">
        <v>22</v>
      </c>
      <c r="C516" s="6">
        <v>44744</v>
      </c>
      <c r="D516" s="2" t="s">
        <v>55</v>
      </c>
      <c r="E516" s="2" t="s">
        <v>82</v>
      </c>
      <c r="F516" s="2">
        <v>3</v>
      </c>
      <c r="H516" s="2" t="s">
        <v>26</v>
      </c>
      <c r="I516" s="2">
        <v>40</v>
      </c>
      <c r="J516" s="2">
        <f t="shared" si="28"/>
        <v>12.732365673542144</v>
      </c>
      <c r="K516" s="2">
        <v>27</v>
      </c>
      <c r="L516" s="12" t="s">
        <v>27</v>
      </c>
      <c r="M516" s="2" t="s">
        <v>28</v>
      </c>
      <c r="N516" s="2">
        <f t="shared" si="29"/>
        <v>1.2732365673542146E-2</v>
      </c>
      <c r="O516" s="2">
        <v>0.74353766799999998</v>
      </c>
      <c r="P516" s="2">
        <f t="shared" si="31"/>
        <v>67.118563103204451</v>
      </c>
      <c r="R516" s="2">
        <f t="shared" si="30"/>
        <v>43.256627804183232</v>
      </c>
    </row>
    <row r="517" spans="1:20" x14ac:dyDescent="0.25">
      <c r="A517" s="2">
        <v>511</v>
      </c>
      <c r="B517" s="2" t="s">
        <v>22</v>
      </c>
      <c r="C517" s="6">
        <v>44744</v>
      </c>
      <c r="D517" s="2" t="s">
        <v>55</v>
      </c>
      <c r="E517" s="2" t="s">
        <v>82</v>
      </c>
      <c r="F517" s="2">
        <v>3</v>
      </c>
      <c r="H517" s="2" t="s">
        <v>26</v>
      </c>
      <c r="I517" s="2">
        <v>18</v>
      </c>
      <c r="J517" s="2">
        <f t="shared" si="28"/>
        <v>5.7295645530939652</v>
      </c>
      <c r="K517" s="2">
        <v>20</v>
      </c>
      <c r="L517" s="12" t="s">
        <v>27</v>
      </c>
      <c r="M517" s="2" t="s">
        <v>28</v>
      </c>
      <c r="N517" s="2">
        <f t="shared" si="29"/>
        <v>2.5783040488922848E-3</v>
      </c>
      <c r="O517" s="2">
        <v>0.74353766799999998</v>
      </c>
      <c r="P517" s="2">
        <f t="shared" si="31"/>
        <v>9.3310554864473794</v>
      </c>
      <c r="R517" s="2">
        <f t="shared" si="30"/>
        <v>7.3482587475357795</v>
      </c>
    </row>
    <row r="518" spans="1:20" x14ac:dyDescent="0.25">
      <c r="A518" s="2">
        <v>512</v>
      </c>
      <c r="B518" s="2" t="s">
        <v>22</v>
      </c>
      <c r="C518" s="6">
        <v>44744</v>
      </c>
      <c r="D518" s="2" t="s">
        <v>55</v>
      </c>
      <c r="E518" s="2" t="s">
        <v>82</v>
      </c>
      <c r="F518" s="2">
        <v>3</v>
      </c>
      <c r="H518" s="2" t="s">
        <v>30</v>
      </c>
      <c r="I518" s="2">
        <v>30</v>
      </c>
      <c r="J518" s="2">
        <f t="shared" si="28"/>
        <v>9.5492742551566074</v>
      </c>
      <c r="K518" s="2">
        <v>10</v>
      </c>
      <c r="L518" s="12" t="s">
        <v>31</v>
      </c>
      <c r="M518" s="12">
        <v>1</v>
      </c>
      <c r="N518" s="2">
        <f t="shared" si="29"/>
        <v>7.1619556913674557E-3</v>
      </c>
      <c r="O518" s="2">
        <v>0.62</v>
      </c>
      <c r="P518" s="9">
        <f>(0.168*O518*(J518^2.471))-((0.168*O518*(J518^2.471))*0.025)</f>
        <v>26.804787118256826</v>
      </c>
      <c r="R518" s="2">
        <f t="shared" si="30"/>
        <v>19.397574065486186</v>
      </c>
    </row>
    <row r="519" spans="1:20" x14ac:dyDescent="0.25">
      <c r="A519" s="2">
        <v>513</v>
      </c>
      <c r="B519" s="2" t="s">
        <v>22</v>
      </c>
      <c r="C519" s="6">
        <v>44744</v>
      </c>
      <c r="D519" s="2" t="s">
        <v>55</v>
      </c>
      <c r="E519" s="2" t="s">
        <v>82</v>
      </c>
      <c r="F519" s="2">
        <v>3</v>
      </c>
      <c r="H519" s="2" t="s">
        <v>30</v>
      </c>
      <c r="I519" s="2">
        <v>35</v>
      </c>
      <c r="J519" s="2">
        <f t="shared" si="28"/>
        <v>11.140819964349376</v>
      </c>
      <c r="K519" s="2">
        <v>18</v>
      </c>
      <c r="L519" s="12" t="s">
        <v>27</v>
      </c>
      <c r="M519" s="2" t="s">
        <v>28</v>
      </c>
      <c r="N519" s="2">
        <f t="shared" si="29"/>
        <v>9.7482174688057043E-3</v>
      </c>
      <c r="O519" s="2">
        <v>0.62</v>
      </c>
      <c r="P519" s="2">
        <f t="shared" si="31"/>
        <v>40.237710707984554</v>
      </c>
      <c r="R519" s="2">
        <f t="shared" si="30"/>
        <v>27.312992897839926</v>
      </c>
    </row>
    <row r="520" spans="1:20" x14ac:dyDescent="0.25">
      <c r="A520" s="2">
        <v>514</v>
      </c>
      <c r="B520" s="2" t="s">
        <v>22</v>
      </c>
      <c r="C520" s="6">
        <v>44744</v>
      </c>
      <c r="D520" s="2" t="s">
        <v>55</v>
      </c>
      <c r="E520" s="2" t="s">
        <v>82</v>
      </c>
      <c r="F520" s="2">
        <v>3</v>
      </c>
      <c r="H520" s="2" t="s">
        <v>26</v>
      </c>
      <c r="I520" s="2">
        <v>50</v>
      </c>
      <c r="J520" s="2">
        <f t="shared" ref="J520:J583" si="33">I520/3.1416</f>
        <v>15.91545709192768</v>
      </c>
      <c r="K520" s="2">
        <v>2.1</v>
      </c>
      <c r="L520" s="12" t="s">
        <v>31</v>
      </c>
      <c r="M520" s="2">
        <v>3</v>
      </c>
      <c r="N520" s="2">
        <f t="shared" ref="N520:N524" si="34">0.00007854*(J520^2)</f>
        <v>1.9894321364909602E-2</v>
      </c>
      <c r="O520" s="2">
        <v>0.74353766799999998</v>
      </c>
      <c r="P520" s="9">
        <f>0.0696*O520*((J520^2)*K520)^0.931</f>
        <v>17.851946314542769</v>
      </c>
      <c r="R520" s="2">
        <f t="shared" ref="R520:R583" si="35">(0.199*(O520^0.899))*(J520^2.22)</f>
        <v>70.989299156873273</v>
      </c>
      <c r="T520" t="s">
        <v>65</v>
      </c>
    </row>
    <row r="521" spans="1:20" x14ac:dyDescent="0.25">
      <c r="A521" s="2">
        <v>515</v>
      </c>
      <c r="B521" s="2" t="s">
        <v>22</v>
      </c>
      <c r="C521" s="6">
        <v>44744</v>
      </c>
      <c r="D521" s="2" t="s">
        <v>55</v>
      </c>
      <c r="E521" s="2" t="s">
        <v>82</v>
      </c>
      <c r="F521" s="2">
        <v>3</v>
      </c>
      <c r="H521" s="2" t="s">
        <v>26</v>
      </c>
      <c r="I521" s="2">
        <v>13</v>
      </c>
      <c r="J521" s="2">
        <f t="shared" si="33"/>
        <v>4.1380188439011967</v>
      </c>
      <c r="K521" s="2">
        <v>7</v>
      </c>
      <c r="L521" s="12" t="s">
        <v>27</v>
      </c>
      <c r="M521" s="2" t="s">
        <v>28</v>
      </c>
      <c r="N521" s="2">
        <f t="shared" si="34"/>
        <v>1.3448561242678889E-3</v>
      </c>
      <c r="O521" s="2">
        <v>0.74353766799999998</v>
      </c>
      <c r="P521" s="2">
        <f t="shared" si="31"/>
        <v>4.1754802650144303</v>
      </c>
      <c r="R521" s="2">
        <f t="shared" si="35"/>
        <v>3.5680729177435375</v>
      </c>
    </row>
    <row r="522" spans="1:20" x14ac:dyDescent="0.25">
      <c r="A522" s="2">
        <v>516</v>
      </c>
      <c r="B522" s="2" t="s">
        <v>22</v>
      </c>
      <c r="C522" s="6">
        <v>44744</v>
      </c>
      <c r="D522" s="2" t="s">
        <v>55</v>
      </c>
      <c r="E522" s="2" t="s">
        <v>82</v>
      </c>
      <c r="F522" s="2">
        <v>3</v>
      </c>
      <c r="H522" s="2" t="s">
        <v>26</v>
      </c>
      <c r="I522" s="2">
        <v>52</v>
      </c>
      <c r="J522" s="2">
        <f t="shared" si="33"/>
        <v>16.552075375604787</v>
      </c>
      <c r="K522" s="2">
        <v>20</v>
      </c>
      <c r="L522" s="12" t="s">
        <v>27</v>
      </c>
      <c r="M522" s="2" t="s">
        <v>28</v>
      </c>
      <c r="N522" s="2">
        <f t="shared" si="34"/>
        <v>2.1517697988286223E-2</v>
      </c>
      <c r="O522" s="2">
        <v>0.74353766799999998</v>
      </c>
      <c r="P522" s="2">
        <f t="shared" si="31"/>
        <v>128.35023670758295</v>
      </c>
      <c r="R522" s="2">
        <f t="shared" si="35"/>
        <v>77.447410573755604</v>
      </c>
    </row>
    <row r="523" spans="1:20" x14ac:dyDescent="0.25">
      <c r="A523" s="2">
        <v>517</v>
      </c>
      <c r="B523" s="2" t="s">
        <v>22</v>
      </c>
      <c r="C523" s="6">
        <v>44744</v>
      </c>
      <c r="D523" s="2" t="s">
        <v>55</v>
      </c>
      <c r="E523" s="2" t="s">
        <v>82</v>
      </c>
      <c r="F523" s="2">
        <v>3</v>
      </c>
      <c r="H523" s="2" t="s">
        <v>26</v>
      </c>
      <c r="I523" s="2">
        <v>50</v>
      </c>
      <c r="J523" s="2">
        <f t="shared" si="33"/>
        <v>15.91545709192768</v>
      </c>
      <c r="K523" s="2">
        <v>20</v>
      </c>
      <c r="L523" s="12" t="s">
        <v>27</v>
      </c>
      <c r="M523" s="2" t="s">
        <v>28</v>
      </c>
      <c r="N523" s="2">
        <f t="shared" si="34"/>
        <v>1.9894321364909602E-2</v>
      </c>
      <c r="O523" s="2">
        <v>0.74353766799999998</v>
      </c>
      <c r="P523" s="2">
        <f t="shared" si="31"/>
        <v>116.49500183119127</v>
      </c>
      <c r="R523" s="2">
        <f t="shared" si="35"/>
        <v>70.989299156873273</v>
      </c>
    </row>
    <row r="524" spans="1:20" x14ac:dyDescent="0.25">
      <c r="A524" s="2">
        <v>518</v>
      </c>
      <c r="B524" s="2" t="s">
        <v>22</v>
      </c>
      <c r="C524" s="6">
        <v>44744</v>
      </c>
      <c r="D524" s="2" t="s">
        <v>55</v>
      </c>
      <c r="E524" s="2" t="s">
        <v>82</v>
      </c>
      <c r="F524" s="2">
        <v>3</v>
      </c>
      <c r="H524" s="2" t="s">
        <v>26</v>
      </c>
      <c r="I524" s="2">
        <v>48</v>
      </c>
      <c r="J524" s="2">
        <f t="shared" si="33"/>
        <v>15.278838808250573</v>
      </c>
      <c r="K524" s="2">
        <v>1.7</v>
      </c>
      <c r="L524" s="12" t="s">
        <v>31</v>
      </c>
      <c r="M524" s="12">
        <v>2</v>
      </c>
      <c r="N524" s="2">
        <f t="shared" si="34"/>
        <v>1.8334606569900685E-2</v>
      </c>
      <c r="O524" s="2">
        <v>0.74353766799999998</v>
      </c>
      <c r="P524" s="9">
        <f>(0.168*O524*(J524^2.471))-((0.168*O524*(J524^2.471))*0.15)</f>
        <v>89.519662276398009</v>
      </c>
      <c r="R524" s="2">
        <f t="shared" si="35"/>
        <v>64.83880856814514</v>
      </c>
    </row>
    <row r="525" spans="1:20" x14ac:dyDescent="0.25">
      <c r="A525" s="2">
        <v>519</v>
      </c>
      <c r="B525" s="2" t="s">
        <v>22</v>
      </c>
      <c r="C525" s="6">
        <v>44744</v>
      </c>
      <c r="D525" s="2" t="s">
        <v>55</v>
      </c>
      <c r="E525" s="2" t="s">
        <v>82</v>
      </c>
      <c r="F525" s="2">
        <v>3</v>
      </c>
      <c r="H525" s="2" t="s">
        <v>26</v>
      </c>
      <c r="I525" s="2">
        <v>38</v>
      </c>
      <c r="J525" s="2">
        <f t="shared" si="33"/>
        <v>12.095747389865037</v>
      </c>
      <c r="K525" s="2">
        <v>15</v>
      </c>
      <c r="L525" s="12" t="s">
        <v>27</v>
      </c>
      <c r="M525" s="2" t="s">
        <v>28</v>
      </c>
      <c r="N525" s="2">
        <f>0.00007854*(J525^2)</f>
        <v>1.1490960020371787E-2</v>
      </c>
      <c r="O525" s="2">
        <v>0.74353766799999998</v>
      </c>
      <c r="P525" s="2">
        <f t="shared" ref="P525:P586" si="36">0.168*O525*(J525^2.471)</f>
        <v>59.128611276536994</v>
      </c>
      <c r="Q525" s="2">
        <f>SUM(P481:P525)</f>
        <v>2074.9259264967209</v>
      </c>
      <c r="R525" s="2">
        <f t="shared" si="35"/>
        <v>38.601045134371297</v>
      </c>
      <c r="S525" s="2">
        <f>SUM(R481:R525)</f>
        <v>1471.2591571910978</v>
      </c>
    </row>
    <row r="526" spans="1:20" x14ac:dyDescent="0.25">
      <c r="A526" s="2">
        <v>520</v>
      </c>
      <c r="B526" s="2" t="s">
        <v>22</v>
      </c>
      <c r="C526" s="6">
        <v>44744</v>
      </c>
      <c r="D526" s="2" t="s">
        <v>55</v>
      </c>
      <c r="E526" s="2" t="s">
        <v>82</v>
      </c>
      <c r="F526" s="2">
        <v>4</v>
      </c>
      <c r="H526" s="2" t="s">
        <v>26</v>
      </c>
      <c r="I526" s="2">
        <v>10</v>
      </c>
      <c r="J526" s="2">
        <f t="shared" si="33"/>
        <v>3.1830914183855361</v>
      </c>
      <c r="K526" s="2">
        <v>15</v>
      </c>
      <c r="L526" s="12" t="s">
        <v>27</v>
      </c>
      <c r="M526" s="2" t="s">
        <v>28</v>
      </c>
      <c r="N526" s="2">
        <f t="shared" ref="N526:N589" si="37">0.00007854*(J526^2)</f>
        <v>7.9577285459638415E-4</v>
      </c>
      <c r="O526" s="2">
        <v>0.74353766799999998</v>
      </c>
      <c r="P526" s="2">
        <f t="shared" si="36"/>
        <v>2.1834960561237424</v>
      </c>
      <c r="R526" s="2">
        <f t="shared" si="35"/>
        <v>1.9928723379851789</v>
      </c>
    </row>
    <row r="527" spans="1:20" x14ac:dyDescent="0.25">
      <c r="A527" s="2">
        <v>521</v>
      </c>
      <c r="B527" s="2" t="s">
        <v>22</v>
      </c>
      <c r="C527" s="6">
        <v>44744</v>
      </c>
      <c r="D527" s="2" t="s">
        <v>55</v>
      </c>
      <c r="E527" s="2" t="s">
        <v>82</v>
      </c>
      <c r="F527" s="2">
        <v>4</v>
      </c>
      <c r="H527" s="2" t="s">
        <v>26</v>
      </c>
      <c r="I527" s="2">
        <v>17</v>
      </c>
      <c r="J527" s="2">
        <f t="shared" si="33"/>
        <v>5.4112554112554117</v>
      </c>
      <c r="K527" s="2">
        <v>12</v>
      </c>
      <c r="L527" s="12" t="s">
        <v>27</v>
      </c>
      <c r="M527" s="2" t="s">
        <v>28</v>
      </c>
      <c r="N527" s="2">
        <f t="shared" si="37"/>
        <v>2.29978354978355E-3</v>
      </c>
      <c r="O527" s="2">
        <v>0.74353766799999998</v>
      </c>
      <c r="P527" s="2">
        <f t="shared" si="36"/>
        <v>8.1019898831872901</v>
      </c>
      <c r="R527" s="2">
        <f t="shared" si="35"/>
        <v>6.4725599918927248</v>
      </c>
    </row>
    <row r="528" spans="1:20" x14ac:dyDescent="0.25">
      <c r="A528" s="2">
        <v>522</v>
      </c>
      <c r="B528" s="2" t="s">
        <v>22</v>
      </c>
      <c r="C528" s="6">
        <v>44744</v>
      </c>
      <c r="D528" s="2" t="s">
        <v>55</v>
      </c>
      <c r="E528" s="2" t="s">
        <v>82</v>
      </c>
      <c r="F528" s="2">
        <v>4</v>
      </c>
      <c r="H528" s="2" t="s">
        <v>26</v>
      </c>
      <c r="I528" s="2">
        <v>5</v>
      </c>
      <c r="J528" s="2">
        <f t="shared" si="33"/>
        <v>1.5915457091927681</v>
      </c>
      <c r="K528" s="2">
        <v>3</v>
      </c>
      <c r="L528" s="12" t="s">
        <v>27</v>
      </c>
      <c r="M528" s="2" t="s">
        <v>28</v>
      </c>
      <c r="N528" s="2">
        <f t="shared" si="37"/>
        <v>1.9894321364909604E-4</v>
      </c>
      <c r="O528" s="2">
        <v>0.74353766799999998</v>
      </c>
      <c r="P528" s="2">
        <f t="shared" si="36"/>
        <v>0.39382863712877214</v>
      </c>
      <c r="R528" s="2">
        <f t="shared" si="35"/>
        <v>0.4277528271567429</v>
      </c>
    </row>
    <row r="529" spans="1:18" x14ac:dyDescent="0.25">
      <c r="A529" s="2">
        <v>523</v>
      </c>
      <c r="B529" s="2" t="s">
        <v>22</v>
      </c>
      <c r="C529" s="6">
        <v>44744</v>
      </c>
      <c r="D529" s="2" t="s">
        <v>55</v>
      </c>
      <c r="E529" s="2" t="s">
        <v>82</v>
      </c>
      <c r="F529" s="2">
        <v>4</v>
      </c>
      <c r="H529" s="2" t="s">
        <v>30</v>
      </c>
      <c r="I529" s="2">
        <v>7</v>
      </c>
      <c r="J529" s="2">
        <f t="shared" si="33"/>
        <v>2.2281639928698751</v>
      </c>
      <c r="K529" s="2">
        <v>4</v>
      </c>
      <c r="L529" s="2" t="s">
        <v>31</v>
      </c>
      <c r="M529" s="2">
        <v>1</v>
      </c>
      <c r="N529" s="2">
        <f t="shared" si="37"/>
        <v>3.8992869875222811E-4</v>
      </c>
      <c r="O529" s="2">
        <v>0.62</v>
      </c>
      <c r="P529" s="9">
        <f>(0.168*O529*(J529^2.471))-((0.168*O529*(J529^2.471))*0.025)</f>
        <v>0.73533120928659623</v>
      </c>
      <c r="R529" s="2">
        <f t="shared" si="35"/>
        <v>0.76675370316598968</v>
      </c>
    </row>
    <row r="530" spans="1:18" x14ac:dyDescent="0.25">
      <c r="A530" s="2">
        <v>524</v>
      </c>
      <c r="B530" s="2" t="s">
        <v>22</v>
      </c>
      <c r="C530" s="6">
        <v>44744</v>
      </c>
      <c r="D530" s="2" t="s">
        <v>55</v>
      </c>
      <c r="E530" s="2" t="s">
        <v>82</v>
      </c>
      <c r="F530" s="2">
        <v>4</v>
      </c>
      <c r="H530" s="2" t="s">
        <v>26</v>
      </c>
      <c r="I530" s="2">
        <v>12</v>
      </c>
      <c r="J530" s="2">
        <f t="shared" si="33"/>
        <v>3.8197097020626432</v>
      </c>
      <c r="K530" s="2">
        <v>10</v>
      </c>
      <c r="L530" s="12" t="s">
        <v>27</v>
      </c>
      <c r="M530" s="2" t="s">
        <v>28</v>
      </c>
      <c r="N530" s="2">
        <f t="shared" si="37"/>
        <v>1.1459129106187928E-3</v>
      </c>
      <c r="O530" s="2">
        <v>0.74353766799999998</v>
      </c>
      <c r="P530" s="2">
        <f t="shared" si="36"/>
        <v>3.4261728620263923</v>
      </c>
      <c r="R530" s="2">
        <f t="shared" si="35"/>
        <v>2.9871831111827136</v>
      </c>
    </row>
    <row r="531" spans="1:18" x14ac:dyDescent="0.25">
      <c r="A531" s="2">
        <v>525</v>
      </c>
      <c r="B531" s="2" t="s">
        <v>22</v>
      </c>
      <c r="C531" s="6">
        <v>44744</v>
      </c>
      <c r="D531" s="2" t="s">
        <v>55</v>
      </c>
      <c r="E531" s="2" t="s">
        <v>82</v>
      </c>
      <c r="F531" s="2">
        <v>4</v>
      </c>
      <c r="H531" s="2" t="s">
        <v>26</v>
      </c>
      <c r="I531" s="2">
        <v>5</v>
      </c>
      <c r="J531" s="2">
        <f t="shared" si="33"/>
        <v>1.5915457091927681</v>
      </c>
      <c r="K531" s="2">
        <v>3</v>
      </c>
      <c r="L531" s="12" t="s">
        <v>27</v>
      </c>
      <c r="M531" s="2" t="s">
        <v>28</v>
      </c>
      <c r="N531" s="2">
        <f t="shared" si="37"/>
        <v>1.9894321364909604E-4</v>
      </c>
      <c r="O531" s="2">
        <v>0.74353766799999998</v>
      </c>
      <c r="P531" s="2">
        <f t="shared" si="36"/>
        <v>0.39382863712877214</v>
      </c>
      <c r="R531" s="2">
        <f t="shared" si="35"/>
        <v>0.4277528271567429</v>
      </c>
    </row>
    <row r="532" spans="1:18" x14ac:dyDescent="0.25">
      <c r="A532" s="2">
        <v>526</v>
      </c>
      <c r="B532" s="2" t="s">
        <v>22</v>
      </c>
      <c r="C532" s="6">
        <v>44744</v>
      </c>
      <c r="D532" s="2" t="s">
        <v>55</v>
      </c>
      <c r="E532" s="2" t="s">
        <v>82</v>
      </c>
      <c r="F532" s="2">
        <v>4</v>
      </c>
      <c r="H532" s="2" t="s">
        <v>26</v>
      </c>
      <c r="I532" s="2">
        <v>3</v>
      </c>
      <c r="J532" s="2">
        <f t="shared" si="33"/>
        <v>0.95492742551566079</v>
      </c>
      <c r="K532" s="2">
        <v>1.2</v>
      </c>
      <c r="L532" s="12" t="s">
        <v>27</v>
      </c>
      <c r="M532" s="2" t="s">
        <v>28</v>
      </c>
      <c r="N532" s="2">
        <f t="shared" si="37"/>
        <v>7.1619556913674553E-5</v>
      </c>
      <c r="O532" s="2">
        <v>0.74353766799999998</v>
      </c>
      <c r="P532" s="2">
        <f t="shared" si="36"/>
        <v>0.11145999833652058</v>
      </c>
      <c r="R532" s="2">
        <f t="shared" si="35"/>
        <v>0.1376222533508917</v>
      </c>
    </row>
    <row r="533" spans="1:18" x14ac:dyDescent="0.25">
      <c r="A533" s="2">
        <v>527</v>
      </c>
      <c r="B533" s="2" t="s">
        <v>22</v>
      </c>
      <c r="C533" s="6">
        <v>44744</v>
      </c>
      <c r="D533" s="2" t="s">
        <v>55</v>
      </c>
      <c r="E533" s="2" t="s">
        <v>82</v>
      </c>
      <c r="F533" s="2">
        <v>4</v>
      </c>
      <c r="H533" s="2" t="s">
        <v>26</v>
      </c>
      <c r="I533" s="2">
        <v>4</v>
      </c>
      <c r="J533" s="2">
        <f t="shared" si="33"/>
        <v>1.2732365673542145</v>
      </c>
      <c r="K533" s="2">
        <v>2</v>
      </c>
      <c r="L533" s="12" t="s">
        <v>27</v>
      </c>
      <c r="M533" s="2" t="s">
        <v>28</v>
      </c>
      <c r="N533" s="2">
        <f t="shared" si="37"/>
        <v>1.2732365673542146E-4</v>
      </c>
      <c r="O533" s="2">
        <v>0.74353766799999998</v>
      </c>
      <c r="P533" s="2">
        <f t="shared" si="36"/>
        <v>0.22690426041865666</v>
      </c>
      <c r="R533" s="2">
        <f t="shared" si="35"/>
        <v>0.26064695744661215</v>
      </c>
    </row>
    <row r="534" spans="1:18" x14ac:dyDescent="0.25">
      <c r="A534" s="2">
        <v>528</v>
      </c>
      <c r="B534" s="2" t="s">
        <v>22</v>
      </c>
      <c r="C534" s="6">
        <v>44744</v>
      </c>
      <c r="D534" s="2" t="s">
        <v>55</v>
      </c>
      <c r="E534" s="2" t="s">
        <v>82</v>
      </c>
      <c r="F534" s="2">
        <v>4</v>
      </c>
      <c r="H534" s="2" t="s">
        <v>26</v>
      </c>
      <c r="I534" s="2">
        <v>6</v>
      </c>
      <c r="J534" s="2">
        <f t="shared" si="33"/>
        <v>1.9098548510313216</v>
      </c>
      <c r="K534" s="2">
        <v>4</v>
      </c>
      <c r="L534" s="12" t="s">
        <v>27</v>
      </c>
      <c r="M534" s="2" t="s">
        <v>28</v>
      </c>
      <c r="N534" s="2">
        <f t="shared" si="37"/>
        <v>2.8647822765469821E-4</v>
      </c>
      <c r="O534" s="2">
        <v>0.74353766799999998</v>
      </c>
      <c r="P534" s="2">
        <f t="shared" si="36"/>
        <v>0.61796538859558614</v>
      </c>
      <c r="R534" s="2">
        <f t="shared" si="35"/>
        <v>0.64117304289301824</v>
      </c>
    </row>
    <row r="535" spans="1:18" x14ac:dyDescent="0.25">
      <c r="A535" s="2">
        <v>529</v>
      </c>
      <c r="B535" s="2" t="s">
        <v>22</v>
      </c>
      <c r="C535" s="6">
        <v>44744</v>
      </c>
      <c r="D535" s="2" t="s">
        <v>55</v>
      </c>
      <c r="E535" s="2" t="s">
        <v>82</v>
      </c>
      <c r="F535" s="2">
        <v>4</v>
      </c>
      <c r="H535" s="2" t="s">
        <v>26</v>
      </c>
      <c r="I535" s="2">
        <v>3</v>
      </c>
      <c r="J535" s="2">
        <f t="shared" si="33"/>
        <v>0.95492742551566079</v>
      </c>
      <c r="K535" s="2">
        <v>1.7</v>
      </c>
      <c r="L535" s="12" t="s">
        <v>27</v>
      </c>
      <c r="M535" s="2" t="s">
        <v>28</v>
      </c>
      <c r="N535" s="2">
        <f t="shared" si="37"/>
        <v>7.1619556913674553E-5</v>
      </c>
      <c r="O535" s="2">
        <v>0.74353766799999998</v>
      </c>
      <c r="P535" s="2">
        <f t="shared" si="36"/>
        <v>0.11145999833652058</v>
      </c>
      <c r="R535" s="2">
        <f t="shared" si="35"/>
        <v>0.1376222533508917</v>
      </c>
    </row>
    <row r="536" spans="1:18" x14ac:dyDescent="0.25">
      <c r="A536" s="2">
        <v>530</v>
      </c>
      <c r="B536" s="2" t="s">
        <v>22</v>
      </c>
      <c r="C536" s="6">
        <v>44744</v>
      </c>
      <c r="D536" s="2" t="s">
        <v>55</v>
      </c>
      <c r="E536" s="2" t="s">
        <v>82</v>
      </c>
      <c r="F536" s="2">
        <v>4</v>
      </c>
      <c r="H536" s="2" t="s">
        <v>26</v>
      </c>
      <c r="I536" s="2">
        <v>4</v>
      </c>
      <c r="J536" s="2">
        <f t="shared" si="33"/>
        <v>1.2732365673542145</v>
      </c>
      <c r="K536" s="2">
        <v>1.7</v>
      </c>
      <c r="L536" s="12" t="s">
        <v>27</v>
      </c>
      <c r="M536" s="2" t="s">
        <v>28</v>
      </c>
      <c r="N536" s="2">
        <f t="shared" si="37"/>
        <v>1.2732365673542146E-4</v>
      </c>
      <c r="O536" s="2">
        <v>0.74353766799999998</v>
      </c>
      <c r="P536" s="2">
        <f t="shared" si="36"/>
        <v>0.22690426041865666</v>
      </c>
      <c r="R536" s="2">
        <f t="shared" si="35"/>
        <v>0.26064695744661215</v>
      </c>
    </row>
    <row r="537" spans="1:18" x14ac:dyDescent="0.25">
      <c r="A537" s="2">
        <v>531</v>
      </c>
      <c r="B537" s="2" t="s">
        <v>22</v>
      </c>
      <c r="C537" s="6">
        <v>44744</v>
      </c>
      <c r="D537" s="2" t="s">
        <v>55</v>
      </c>
      <c r="E537" s="2" t="s">
        <v>82</v>
      </c>
      <c r="F537" s="2">
        <v>4</v>
      </c>
      <c r="H537" s="2" t="s">
        <v>26</v>
      </c>
      <c r="I537" s="2">
        <v>3</v>
      </c>
      <c r="J537" s="2">
        <f t="shared" si="33"/>
        <v>0.95492742551566079</v>
      </c>
      <c r="K537" s="2">
        <v>1.5</v>
      </c>
      <c r="L537" s="12" t="s">
        <v>27</v>
      </c>
      <c r="M537" s="2" t="s">
        <v>28</v>
      </c>
      <c r="N537" s="2">
        <f t="shared" si="37"/>
        <v>7.1619556913674553E-5</v>
      </c>
      <c r="O537" s="2">
        <v>0.74353766799999998</v>
      </c>
      <c r="P537" s="2">
        <f t="shared" si="36"/>
        <v>0.11145999833652058</v>
      </c>
      <c r="R537" s="2">
        <f t="shared" si="35"/>
        <v>0.1376222533508917</v>
      </c>
    </row>
    <row r="538" spans="1:18" x14ac:dyDescent="0.25">
      <c r="A538" s="2">
        <v>532</v>
      </c>
      <c r="B538" s="2" t="s">
        <v>22</v>
      </c>
      <c r="C538" s="6">
        <v>44744</v>
      </c>
      <c r="D538" s="2" t="s">
        <v>55</v>
      </c>
      <c r="E538" s="2" t="s">
        <v>82</v>
      </c>
      <c r="F538" s="2">
        <v>4</v>
      </c>
      <c r="H538" s="2" t="s">
        <v>26</v>
      </c>
      <c r="I538" s="2">
        <v>4</v>
      </c>
      <c r="J538" s="2">
        <f t="shared" si="33"/>
        <v>1.2732365673542145</v>
      </c>
      <c r="K538" s="2">
        <v>2</v>
      </c>
      <c r="L538" s="12" t="s">
        <v>27</v>
      </c>
      <c r="M538" s="2" t="s">
        <v>28</v>
      </c>
      <c r="N538" s="2">
        <f t="shared" si="37"/>
        <v>1.2732365673542146E-4</v>
      </c>
      <c r="O538" s="2">
        <v>0.74353766799999998</v>
      </c>
      <c r="P538" s="2">
        <f t="shared" si="36"/>
        <v>0.22690426041865666</v>
      </c>
      <c r="R538" s="2">
        <f t="shared" si="35"/>
        <v>0.26064695744661215</v>
      </c>
    </row>
    <row r="539" spans="1:18" x14ac:dyDescent="0.25">
      <c r="A539" s="2">
        <v>533</v>
      </c>
      <c r="B539" s="2" t="s">
        <v>22</v>
      </c>
      <c r="C539" s="6">
        <v>44744</v>
      </c>
      <c r="D539" s="2" t="s">
        <v>55</v>
      </c>
      <c r="E539" s="2" t="s">
        <v>82</v>
      </c>
      <c r="F539" s="2">
        <v>4</v>
      </c>
      <c r="H539" s="2" t="s">
        <v>26</v>
      </c>
      <c r="I539" s="2">
        <v>8</v>
      </c>
      <c r="J539" s="2">
        <f t="shared" si="33"/>
        <v>2.5464731347084291</v>
      </c>
      <c r="K539" s="2">
        <v>6</v>
      </c>
      <c r="L539" s="12" t="s">
        <v>27</v>
      </c>
      <c r="M539" s="2" t="s">
        <v>28</v>
      </c>
      <c r="N539" s="2">
        <f t="shared" si="37"/>
        <v>5.0929462694168583E-4</v>
      </c>
      <c r="O539" s="2">
        <v>0.74353766799999998</v>
      </c>
      <c r="P539" s="2">
        <f t="shared" si="36"/>
        <v>1.2580206491683172</v>
      </c>
      <c r="R539" s="2">
        <f t="shared" si="35"/>
        <v>1.2143370621955345</v>
      </c>
    </row>
    <row r="540" spans="1:18" x14ac:dyDescent="0.25">
      <c r="A540" s="2">
        <v>534</v>
      </c>
      <c r="B540" s="2" t="s">
        <v>22</v>
      </c>
      <c r="C540" s="6">
        <v>44744</v>
      </c>
      <c r="D540" s="2" t="s">
        <v>55</v>
      </c>
      <c r="E540" s="2" t="s">
        <v>82</v>
      </c>
      <c r="F540" s="2">
        <v>4</v>
      </c>
      <c r="H540" s="2" t="s">
        <v>26</v>
      </c>
      <c r="I540" s="2">
        <v>31</v>
      </c>
      <c r="J540" s="2">
        <f t="shared" si="33"/>
        <v>9.8675833969951618</v>
      </c>
      <c r="K540" s="2">
        <v>30</v>
      </c>
      <c r="L540" s="12" t="s">
        <v>27</v>
      </c>
      <c r="M540" s="2" t="s">
        <v>28</v>
      </c>
      <c r="N540" s="2">
        <f t="shared" si="37"/>
        <v>7.6473771326712511E-3</v>
      </c>
      <c r="O540" s="2">
        <v>0.74353766799999998</v>
      </c>
      <c r="P540" s="2">
        <f t="shared" si="36"/>
        <v>35.752561081544691</v>
      </c>
      <c r="R540" s="2">
        <f t="shared" si="35"/>
        <v>24.564189512519508</v>
      </c>
    </row>
    <row r="541" spans="1:18" x14ac:dyDescent="0.25">
      <c r="A541" s="2">
        <v>535</v>
      </c>
      <c r="B541" s="2" t="s">
        <v>22</v>
      </c>
      <c r="C541" s="6">
        <v>44744</v>
      </c>
      <c r="D541" s="2" t="s">
        <v>55</v>
      </c>
      <c r="E541" s="2" t="s">
        <v>82</v>
      </c>
      <c r="F541" s="2">
        <v>4</v>
      </c>
      <c r="H541" s="2" t="s">
        <v>26</v>
      </c>
      <c r="I541" s="2">
        <v>6</v>
      </c>
      <c r="J541" s="2">
        <f t="shared" si="33"/>
        <v>1.9098548510313216</v>
      </c>
      <c r="K541" s="2">
        <v>3</v>
      </c>
      <c r="L541" s="12" t="s">
        <v>27</v>
      </c>
      <c r="M541" s="2" t="s">
        <v>28</v>
      </c>
      <c r="N541" s="2">
        <f t="shared" si="37"/>
        <v>2.8647822765469821E-4</v>
      </c>
      <c r="O541" s="2">
        <v>0.74353766799999998</v>
      </c>
      <c r="P541" s="2">
        <f t="shared" si="36"/>
        <v>0.61796538859558614</v>
      </c>
      <c r="R541" s="2">
        <f t="shared" si="35"/>
        <v>0.64117304289301824</v>
      </c>
    </row>
    <row r="542" spans="1:18" x14ac:dyDescent="0.25">
      <c r="A542" s="2">
        <v>536</v>
      </c>
      <c r="B542" s="2" t="s">
        <v>22</v>
      </c>
      <c r="C542" s="6">
        <v>44744</v>
      </c>
      <c r="D542" s="2" t="s">
        <v>55</v>
      </c>
      <c r="E542" s="2" t="s">
        <v>82</v>
      </c>
      <c r="F542" s="2">
        <v>4</v>
      </c>
      <c r="H542" s="2" t="s">
        <v>26</v>
      </c>
      <c r="I542" s="2">
        <v>7</v>
      </c>
      <c r="J542" s="2">
        <f t="shared" si="33"/>
        <v>2.2281639928698751</v>
      </c>
      <c r="K542" s="2">
        <v>7</v>
      </c>
      <c r="L542" s="2" t="s">
        <v>31</v>
      </c>
      <c r="M542" s="2">
        <v>1</v>
      </c>
      <c r="N542" s="2">
        <f t="shared" si="37"/>
        <v>3.8992869875222811E-4</v>
      </c>
      <c r="O542" s="2">
        <v>0.74353766799999998</v>
      </c>
      <c r="P542" s="9">
        <f>(0.168*O542*(J542^2.471))-((0.168*O542*(J542^2.471))*0.025)</f>
        <v>0.88184911703318658</v>
      </c>
      <c r="R542" s="2">
        <f t="shared" si="35"/>
        <v>0.90281159425924828</v>
      </c>
    </row>
    <row r="543" spans="1:18" x14ac:dyDescent="0.25">
      <c r="A543" s="2">
        <v>537</v>
      </c>
      <c r="B543" s="2" t="s">
        <v>22</v>
      </c>
      <c r="C543" s="6">
        <v>44744</v>
      </c>
      <c r="D543" s="2" t="s">
        <v>55</v>
      </c>
      <c r="E543" s="2" t="s">
        <v>82</v>
      </c>
      <c r="F543" s="2">
        <v>4</v>
      </c>
      <c r="H543" s="2" t="s">
        <v>26</v>
      </c>
      <c r="I543" s="2">
        <v>7</v>
      </c>
      <c r="J543" s="2">
        <f t="shared" si="33"/>
        <v>2.2281639928698751</v>
      </c>
      <c r="K543" s="2">
        <v>7</v>
      </c>
      <c r="L543" s="12" t="s">
        <v>27</v>
      </c>
      <c r="M543" s="2" t="s">
        <v>28</v>
      </c>
      <c r="N543" s="2">
        <f t="shared" si="37"/>
        <v>3.8992869875222811E-4</v>
      </c>
      <c r="O543" s="2">
        <v>0.74353766799999998</v>
      </c>
      <c r="P543" s="2">
        <f t="shared" si="36"/>
        <v>0.90446063285455036</v>
      </c>
      <c r="R543" s="2">
        <f t="shared" si="35"/>
        <v>0.90281159425924828</v>
      </c>
    </row>
    <row r="544" spans="1:18" x14ac:dyDescent="0.25">
      <c r="A544" s="2">
        <v>538</v>
      </c>
      <c r="B544" s="2" t="s">
        <v>22</v>
      </c>
      <c r="C544" s="6">
        <v>44744</v>
      </c>
      <c r="D544" s="2" t="s">
        <v>55</v>
      </c>
      <c r="E544" s="2" t="s">
        <v>82</v>
      </c>
      <c r="F544" s="2">
        <v>4</v>
      </c>
      <c r="H544" s="2" t="s">
        <v>26</v>
      </c>
      <c r="I544" s="2">
        <v>62</v>
      </c>
      <c r="J544" s="2">
        <f t="shared" si="33"/>
        <v>19.735166793990324</v>
      </c>
      <c r="K544" s="2">
        <v>25</v>
      </c>
      <c r="L544" s="12" t="s">
        <v>27</v>
      </c>
      <c r="M544" s="2" t="s">
        <v>28</v>
      </c>
      <c r="N544" s="2">
        <f t="shared" si="37"/>
        <v>3.0589508530685004E-2</v>
      </c>
      <c r="O544" s="2">
        <v>0.74353766799999998</v>
      </c>
      <c r="P544" s="2">
        <f t="shared" si="36"/>
        <v>198.22219300002459</v>
      </c>
      <c r="R544" s="2">
        <f t="shared" si="35"/>
        <v>114.44294619843069</v>
      </c>
    </row>
    <row r="545" spans="1:20" x14ac:dyDescent="0.25">
      <c r="A545" s="2">
        <v>539</v>
      </c>
      <c r="B545" s="2" t="s">
        <v>22</v>
      </c>
      <c r="C545" s="6">
        <v>44744</v>
      </c>
      <c r="D545" s="2" t="s">
        <v>55</v>
      </c>
      <c r="E545" s="2" t="s">
        <v>82</v>
      </c>
      <c r="F545" s="2">
        <v>4</v>
      </c>
      <c r="H545" s="2" t="s">
        <v>26</v>
      </c>
      <c r="I545" s="2">
        <v>15</v>
      </c>
      <c r="J545" s="2">
        <f t="shared" si="33"/>
        <v>4.7746371275783037</v>
      </c>
      <c r="K545" s="2">
        <v>11</v>
      </c>
      <c r="L545" s="12" t="s">
        <v>27</v>
      </c>
      <c r="M545" s="2" t="s">
        <v>28</v>
      </c>
      <c r="N545" s="2">
        <f t="shared" si="37"/>
        <v>1.7904889228418639E-3</v>
      </c>
      <c r="O545" s="2">
        <v>0.74353766799999998</v>
      </c>
      <c r="P545" s="2">
        <f t="shared" si="36"/>
        <v>5.9466710159158103</v>
      </c>
      <c r="R545" s="2">
        <f t="shared" si="35"/>
        <v>4.9023247137078334</v>
      </c>
    </row>
    <row r="546" spans="1:20" x14ac:dyDescent="0.25">
      <c r="A546" s="2">
        <v>540</v>
      </c>
      <c r="B546" s="2" t="s">
        <v>22</v>
      </c>
      <c r="C546" s="6">
        <v>44744</v>
      </c>
      <c r="D546" s="2" t="s">
        <v>55</v>
      </c>
      <c r="E546" s="2" t="s">
        <v>82</v>
      </c>
      <c r="F546" s="2">
        <v>4</v>
      </c>
      <c r="H546" s="2" t="s">
        <v>26</v>
      </c>
      <c r="I546" s="2">
        <v>90</v>
      </c>
      <c r="J546" s="2">
        <f t="shared" si="33"/>
        <v>28.647822765469826</v>
      </c>
      <c r="K546" s="2">
        <v>30</v>
      </c>
      <c r="L546" s="12" t="s">
        <v>27</v>
      </c>
      <c r="M546" s="2" t="s">
        <v>28</v>
      </c>
      <c r="N546" s="2">
        <f t="shared" si="37"/>
        <v>6.445760122230712E-2</v>
      </c>
      <c r="O546" s="2">
        <v>0.74353766799999998</v>
      </c>
      <c r="P546" s="2">
        <f t="shared" si="36"/>
        <v>497.83525962046946</v>
      </c>
      <c r="R546" s="2">
        <f t="shared" si="35"/>
        <v>261.75672599195258</v>
      </c>
    </row>
    <row r="547" spans="1:20" x14ac:dyDescent="0.25">
      <c r="A547" s="2">
        <v>541</v>
      </c>
      <c r="B547" s="2" t="s">
        <v>22</v>
      </c>
      <c r="C547" s="6">
        <v>44744</v>
      </c>
      <c r="D547" s="2" t="s">
        <v>55</v>
      </c>
      <c r="E547" s="2" t="s">
        <v>82</v>
      </c>
      <c r="F547" s="2">
        <v>4</v>
      </c>
      <c r="H547" s="2" t="s">
        <v>30</v>
      </c>
      <c r="I547" s="2">
        <v>45</v>
      </c>
      <c r="J547" s="2">
        <f t="shared" si="33"/>
        <v>14.323911382734913</v>
      </c>
      <c r="K547" s="2">
        <v>20</v>
      </c>
      <c r="L547" s="12" t="s">
        <v>27</v>
      </c>
      <c r="M547" s="2" t="s">
        <v>28</v>
      </c>
      <c r="N547" s="2">
        <f t="shared" si="37"/>
        <v>1.611440030557678E-2</v>
      </c>
      <c r="O547" s="2">
        <v>0.62</v>
      </c>
      <c r="P547" s="2">
        <f t="shared" si="36"/>
        <v>74.873691875167594</v>
      </c>
      <c r="R547" s="2">
        <f t="shared" si="35"/>
        <v>47.716657467056613</v>
      </c>
    </row>
    <row r="548" spans="1:20" x14ac:dyDescent="0.25">
      <c r="A548" s="2">
        <v>542</v>
      </c>
      <c r="B548" s="2" t="s">
        <v>22</v>
      </c>
      <c r="C548" s="6">
        <v>44744</v>
      </c>
      <c r="D548" s="2" t="s">
        <v>55</v>
      </c>
      <c r="E548" s="2" t="s">
        <v>82</v>
      </c>
      <c r="F548" s="2">
        <v>4</v>
      </c>
      <c r="H548" s="2" t="s">
        <v>26</v>
      </c>
      <c r="I548" s="2">
        <v>17</v>
      </c>
      <c r="J548" s="2">
        <f t="shared" si="33"/>
        <v>5.4112554112554117</v>
      </c>
      <c r="K548" s="2">
        <v>15</v>
      </c>
      <c r="L548" s="12" t="s">
        <v>27</v>
      </c>
      <c r="M548" s="2" t="s">
        <v>28</v>
      </c>
      <c r="N548" s="2">
        <f t="shared" si="37"/>
        <v>2.29978354978355E-3</v>
      </c>
      <c r="O548" s="2">
        <v>0.74353766799999998</v>
      </c>
      <c r="P548" s="2">
        <f t="shared" si="36"/>
        <v>8.1019898831872901</v>
      </c>
      <c r="R548" s="2">
        <f t="shared" si="35"/>
        <v>6.4725599918927248</v>
      </c>
    </row>
    <row r="549" spans="1:20" x14ac:dyDescent="0.25">
      <c r="A549" s="2">
        <v>543</v>
      </c>
      <c r="B549" s="2" t="s">
        <v>22</v>
      </c>
      <c r="C549" s="6">
        <v>44744</v>
      </c>
      <c r="D549" s="2" t="s">
        <v>55</v>
      </c>
      <c r="E549" s="2" t="s">
        <v>82</v>
      </c>
      <c r="F549" s="2">
        <v>4</v>
      </c>
      <c r="H549" s="2" t="s">
        <v>26</v>
      </c>
      <c r="I549" s="2">
        <v>4</v>
      </c>
      <c r="J549" s="2">
        <f t="shared" si="33"/>
        <v>1.2732365673542145</v>
      </c>
      <c r="K549" s="2">
        <v>2</v>
      </c>
      <c r="L549" s="12" t="s">
        <v>27</v>
      </c>
      <c r="M549" s="2" t="s">
        <v>28</v>
      </c>
      <c r="N549" s="2">
        <f t="shared" si="37"/>
        <v>1.2732365673542146E-4</v>
      </c>
      <c r="O549" s="2">
        <v>0.74353766799999998</v>
      </c>
      <c r="P549" s="2">
        <f t="shared" si="36"/>
        <v>0.22690426041865666</v>
      </c>
      <c r="R549" s="2">
        <f t="shared" si="35"/>
        <v>0.26064695744661215</v>
      </c>
    </row>
    <row r="550" spans="1:20" x14ac:dyDescent="0.25">
      <c r="A550" s="2">
        <v>544</v>
      </c>
      <c r="B550" s="2" t="s">
        <v>22</v>
      </c>
      <c r="C550" s="6">
        <v>44744</v>
      </c>
      <c r="D550" s="2" t="s">
        <v>55</v>
      </c>
      <c r="E550" s="2" t="s">
        <v>82</v>
      </c>
      <c r="F550" s="2">
        <v>4</v>
      </c>
      <c r="H550" s="2" t="s">
        <v>26</v>
      </c>
      <c r="I550" s="2">
        <v>14</v>
      </c>
      <c r="J550" s="2">
        <f t="shared" si="33"/>
        <v>4.4563279857397502</v>
      </c>
      <c r="K550" s="2">
        <v>10</v>
      </c>
      <c r="L550" s="12" t="s">
        <v>27</v>
      </c>
      <c r="M550" s="2" t="s">
        <v>28</v>
      </c>
      <c r="N550" s="2">
        <f t="shared" si="37"/>
        <v>1.5597147950089125E-3</v>
      </c>
      <c r="O550" s="2">
        <v>0.74353766799999998</v>
      </c>
      <c r="P550" s="2">
        <f t="shared" si="36"/>
        <v>5.0145825838240325</v>
      </c>
      <c r="R550" s="2">
        <f t="shared" si="35"/>
        <v>4.2061399443475151</v>
      </c>
    </row>
    <row r="551" spans="1:20" x14ac:dyDescent="0.25">
      <c r="A551" s="2">
        <v>545</v>
      </c>
      <c r="B551" s="2" t="s">
        <v>22</v>
      </c>
      <c r="C551" s="6">
        <v>44744</v>
      </c>
      <c r="D551" s="2" t="s">
        <v>55</v>
      </c>
      <c r="E551" s="2" t="s">
        <v>82</v>
      </c>
      <c r="F551" s="2">
        <v>4</v>
      </c>
      <c r="H551" s="2" t="s">
        <v>26</v>
      </c>
      <c r="I551" s="2">
        <v>9</v>
      </c>
      <c r="J551" s="2">
        <f t="shared" si="33"/>
        <v>2.8647822765469826</v>
      </c>
      <c r="K551" s="2">
        <v>7</v>
      </c>
      <c r="L551" s="12" t="s">
        <v>27</v>
      </c>
      <c r="M551" s="2" t="s">
        <v>28</v>
      </c>
      <c r="N551" s="2">
        <f t="shared" si="37"/>
        <v>6.4457601222307119E-4</v>
      </c>
      <c r="O551" s="2">
        <v>0.74353766799999998</v>
      </c>
      <c r="P551" s="2">
        <f t="shared" si="36"/>
        <v>1.6830059550115637</v>
      </c>
      <c r="R551" s="2">
        <f t="shared" si="35"/>
        <v>1.5772402446589</v>
      </c>
    </row>
    <row r="552" spans="1:20" x14ac:dyDescent="0.25">
      <c r="A552" s="2">
        <v>546</v>
      </c>
      <c r="B552" s="2" t="s">
        <v>22</v>
      </c>
      <c r="C552" s="6">
        <v>44744</v>
      </c>
      <c r="D552" s="2" t="s">
        <v>55</v>
      </c>
      <c r="E552" s="2" t="s">
        <v>82</v>
      </c>
      <c r="F552" s="2">
        <v>4</v>
      </c>
      <c r="H552" s="2" t="s">
        <v>26</v>
      </c>
      <c r="I552" s="2">
        <v>9</v>
      </c>
      <c r="J552" s="2">
        <f t="shared" si="33"/>
        <v>2.8647822765469826</v>
      </c>
      <c r="K552" s="2">
        <v>3</v>
      </c>
      <c r="L552" s="12" t="s">
        <v>27</v>
      </c>
      <c r="M552" s="2" t="s">
        <v>28</v>
      </c>
      <c r="N552" s="2">
        <f t="shared" si="37"/>
        <v>6.4457601222307119E-4</v>
      </c>
      <c r="O552" s="2">
        <v>0.74353766799999998</v>
      </c>
      <c r="P552" s="2">
        <f t="shared" si="36"/>
        <v>1.6830059550115637</v>
      </c>
      <c r="R552" s="2">
        <f t="shared" si="35"/>
        <v>1.5772402446589</v>
      </c>
    </row>
    <row r="553" spans="1:20" x14ac:dyDescent="0.25">
      <c r="A553" s="2">
        <v>547</v>
      </c>
      <c r="B553" s="2" t="s">
        <v>22</v>
      </c>
      <c r="C553" s="6">
        <v>44744</v>
      </c>
      <c r="D553" s="2" t="s">
        <v>55</v>
      </c>
      <c r="E553" s="2" t="s">
        <v>82</v>
      </c>
      <c r="F553" s="2">
        <v>4</v>
      </c>
      <c r="H553" s="2" t="s">
        <v>26</v>
      </c>
      <c r="I553" s="2">
        <v>9</v>
      </c>
      <c r="J553" s="2">
        <f t="shared" si="33"/>
        <v>2.8647822765469826</v>
      </c>
      <c r="K553" s="2">
        <v>10</v>
      </c>
      <c r="L553" s="12" t="s">
        <v>27</v>
      </c>
      <c r="M553" s="2" t="s">
        <v>28</v>
      </c>
      <c r="N553" s="2">
        <f t="shared" si="37"/>
        <v>6.4457601222307119E-4</v>
      </c>
      <c r="O553" s="2">
        <v>0.74353766799999998</v>
      </c>
      <c r="P553" s="2">
        <f t="shared" si="36"/>
        <v>1.6830059550115637</v>
      </c>
      <c r="R553" s="2">
        <f t="shared" si="35"/>
        <v>1.5772402446589</v>
      </c>
    </row>
    <row r="554" spans="1:20" x14ac:dyDescent="0.25">
      <c r="A554" s="2">
        <v>548</v>
      </c>
      <c r="B554" s="2" t="s">
        <v>22</v>
      </c>
      <c r="C554" s="6">
        <v>44744</v>
      </c>
      <c r="D554" s="2" t="s">
        <v>55</v>
      </c>
      <c r="E554" s="2" t="s">
        <v>82</v>
      </c>
      <c r="F554" s="2">
        <v>4</v>
      </c>
      <c r="H554" s="2" t="s">
        <v>26</v>
      </c>
      <c r="I554" s="2">
        <v>9</v>
      </c>
      <c r="J554" s="2">
        <f t="shared" si="33"/>
        <v>2.8647822765469826</v>
      </c>
      <c r="K554" s="2">
        <v>10</v>
      </c>
      <c r="L554" s="12" t="s">
        <v>27</v>
      </c>
      <c r="M554" s="2" t="s">
        <v>28</v>
      </c>
      <c r="N554" s="2">
        <f t="shared" si="37"/>
        <v>6.4457601222307119E-4</v>
      </c>
      <c r="O554" s="2">
        <v>0.74353766799999998</v>
      </c>
      <c r="P554" s="2">
        <f t="shared" si="36"/>
        <v>1.6830059550115637</v>
      </c>
      <c r="R554" s="2">
        <f t="shared" si="35"/>
        <v>1.5772402446589</v>
      </c>
    </row>
    <row r="555" spans="1:20" x14ac:dyDescent="0.25">
      <c r="A555" s="2">
        <v>549</v>
      </c>
      <c r="B555" s="2" t="s">
        <v>22</v>
      </c>
      <c r="C555" s="6">
        <v>44744</v>
      </c>
      <c r="D555" s="2" t="s">
        <v>55</v>
      </c>
      <c r="E555" s="2" t="s">
        <v>82</v>
      </c>
      <c r="F555" s="2">
        <v>4</v>
      </c>
      <c r="H555" s="2" t="s">
        <v>26</v>
      </c>
      <c r="I555" s="2">
        <v>39</v>
      </c>
      <c r="J555" s="2">
        <f t="shared" si="33"/>
        <v>12.41405653170359</v>
      </c>
      <c r="K555" s="2">
        <v>18</v>
      </c>
      <c r="L555" s="12" t="s">
        <v>27</v>
      </c>
      <c r="M555" s="2" t="s">
        <v>28</v>
      </c>
      <c r="N555" s="2">
        <f t="shared" si="37"/>
        <v>1.2103705118411001E-2</v>
      </c>
      <c r="O555" s="2">
        <v>0.74353766799999998</v>
      </c>
      <c r="P555" s="2">
        <f t="shared" si="36"/>
        <v>63.048252789628712</v>
      </c>
      <c r="R555" s="2">
        <f t="shared" si="35"/>
        <v>40.892428838480051</v>
      </c>
    </row>
    <row r="556" spans="1:20" x14ac:dyDescent="0.25">
      <c r="A556" s="2">
        <v>550</v>
      </c>
      <c r="B556" s="2" t="s">
        <v>22</v>
      </c>
      <c r="C556" s="6">
        <v>44744</v>
      </c>
      <c r="D556" s="2" t="s">
        <v>55</v>
      </c>
      <c r="E556" s="2" t="s">
        <v>82</v>
      </c>
      <c r="F556" s="2">
        <v>4</v>
      </c>
      <c r="H556" s="2" t="s">
        <v>26</v>
      </c>
      <c r="I556" s="2">
        <v>14</v>
      </c>
      <c r="J556" s="2">
        <f t="shared" si="33"/>
        <v>4.4563279857397502</v>
      </c>
      <c r="K556" s="2">
        <v>15</v>
      </c>
      <c r="L556" s="12" t="s">
        <v>27</v>
      </c>
      <c r="M556" s="2" t="s">
        <v>28</v>
      </c>
      <c r="N556" s="2">
        <f t="shared" si="37"/>
        <v>1.5597147950089125E-3</v>
      </c>
      <c r="O556" s="2">
        <v>0.74353766799999998</v>
      </c>
      <c r="P556" s="2">
        <f t="shared" si="36"/>
        <v>5.0145825838240325</v>
      </c>
      <c r="R556" s="2">
        <f t="shared" si="35"/>
        <v>4.2061399443475151</v>
      </c>
    </row>
    <row r="557" spans="1:20" x14ac:dyDescent="0.25">
      <c r="A557" s="2">
        <v>551</v>
      </c>
      <c r="B557" s="2" t="s">
        <v>22</v>
      </c>
      <c r="C557" s="6">
        <v>44744</v>
      </c>
      <c r="D557" s="2" t="s">
        <v>55</v>
      </c>
      <c r="E557" s="2" t="s">
        <v>82</v>
      </c>
      <c r="F557" s="2">
        <v>4</v>
      </c>
      <c r="H557" s="2" t="s">
        <v>26</v>
      </c>
      <c r="I557" s="2">
        <v>34</v>
      </c>
      <c r="J557" s="2">
        <f t="shared" si="33"/>
        <v>10.822510822510823</v>
      </c>
      <c r="K557" s="2">
        <v>15</v>
      </c>
      <c r="L557" s="12" t="s">
        <v>27</v>
      </c>
      <c r="M557" s="2" t="s">
        <v>28</v>
      </c>
      <c r="N557" s="2">
        <f t="shared" si="37"/>
        <v>9.1991341991341999E-3</v>
      </c>
      <c r="O557" s="2">
        <v>0.74353766799999998</v>
      </c>
      <c r="P557" s="2">
        <f t="shared" si="36"/>
        <v>44.919696763720921</v>
      </c>
      <c r="R557" s="2">
        <f t="shared" si="35"/>
        <v>30.155232051957835</v>
      </c>
    </row>
    <row r="558" spans="1:20" x14ac:dyDescent="0.25">
      <c r="A558" s="2">
        <v>552</v>
      </c>
      <c r="B558" s="2" t="s">
        <v>22</v>
      </c>
      <c r="C558" s="6">
        <v>44744</v>
      </c>
      <c r="D558" s="2" t="s">
        <v>55</v>
      </c>
      <c r="E558" s="2" t="s">
        <v>82</v>
      </c>
      <c r="F558" s="2">
        <v>4</v>
      </c>
      <c r="H558" s="2" t="s">
        <v>26</v>
      </c>
      <c r="I558" s="2">
        <v>13</v>
      </c>
      <c r="J558" s="2">
        <f t="shared" si="33"/>
        <v>4.1380188439011967</v>
      </c>
      <c r="K558" s="2">
        <v>3</v>
      </c>
      <c r="L558" s="12" t="s">
        <v>27</v>
      </c>
      <c r="M558" s="2" t="s">
        <v>28</v>
      </c>
      <c r="N558" s="2">
        <f t="shared" si="37"/>
        <v>1.3448561242678889E-3</v>
      </c>
      <c r="O558" s="2">
        <v>0.74353766799999998</v>
      </c>
      <c r="P558" s="2">
        <f t="shared" si="36"/>
        <v>4.1754802650144303</v>
      </c>
      <c r="R558" s="2">
        <f t="shared" si="35"/>
        <v>3.5680729177435375</v>
      </c>
    </row>
    <row r="559" spans="1:20" x14ac:dyDescent="0.25">
      <c r="A559" s="2">
        <v>553</v>
      </c>
      <c r="B559" s="2" t="s">
        <v>22</v>
      </c>
      <c r="C559" s="6">
        <v>44744</v>
      </c>
      <c r="D559" s="2" t="s">
        <v>55</v>
      </c>
      <c r="E559" s="2" t="s">
        <v>82</v>
      </c>
      <c r="F559" s="2">
        <v>4</v>
      </c>
      <c r="H559" s="2" t="s">
        <v>26</v>
      </c>
      <c r="I559" s="2">
        <v>11</v>
      </c>
      <c r="J559" s="2">
        <f t="shared" si="33"/>
        <v>3.5014005602240896</v>
      </c>
      <c r="K559" s="2">
        <v>15</v>
      </c>
      <c r="L559" s="12" t="s">
        <v>27</v>
      </c>
      <c r="M559" s="2" t="s">
        <v>28</v>
      </c>
      <c r="N559" s="2">
        <f t="shared" si="37"/>
        <v>9.628851540616247E-4</v>
      </c>
      <c r="O559" s="2">
        <v>0.74353766799999998</v>
      </c>
      <c r="P559" s="2">
        <f t="shared" si="36"/>
        <v>2.7633362667281292</v>
      </c>
      <c r="R559" s="2">
        <f t="shared" si="35"/>
        <v>2.4624716545224383</v>
      </c>
    </row>
    <row r="560" spans="1:20" x14ac:dyDescent="0.25">
      <c r="A560" s="2">
        <v>554</v>
      </c>
      <c r="B560" s="2" t="s">
        <v>22</v>
      </c>
      <c r="C560" s="6">
        <v>44744</v>
      </c>
      <c r="D560" s="2" t="s">
        <v>55</v>
      </c>
      <c r="E560" s="2" t="s">
        <v>82</v>
      </c>
      <c r="F560" s="2">
        <v>4</v>
      </c>
      <c r="H560" s="2" t="s">
        <v>26</v>
      </c>
      <c r="I560" s="2">
        <v>3</v>
      </c>
      <c r="J560" s="2">
        <f t="shared" si="33"/>
        <v>0.95492742551566079</v>
      </c>
      <c r="K560" s="2">
        <v>2</v>
      </c>
      <c r="L560" s="12" t="s">
        <v>27</v>
      </c>
      <c r="M560" s="2" t="s">
        <v>28</v>
      </c>
      <c r="N560" s="2">
        <f t="shared" si="37"/>
        <v>7.1619556913674553E-5</v>
      </c>
      <c r="O560" s="2">
        <v>0.74353766799999998</v>
      </c>
      <c r="P560" s="2">
        <f t="shared" si="36"/>
        <v>0.11145999833652058</v>
      </c>
      <c r="Q560" s="2">
        <f>SUM(P526:P560)</f>
        <v>973.26868704524554</v>
      </c>
      <c r="R560" s="2">
        <f t="shared" si="35"/>
        <v>0.1376222533508917</v>
      </c>
      <c r="S560" s="2">
        <f>SUM(R526:R560)</f>
        <v>570.62510818382475</v>
      </c>
      <c r="T560" t="s">
        <v>84</v>
      </c>
    </row>
    <row r="561" spans="1:18" x14ac:dyDescent="0.25">
      <c r="A561" s="2">
        <v>555</v>
      </c>
      <c r="B561" s="2" t="s">
        <v>22</v>
      </c>
      <c r="C561" s="6">
        <v>44744</v>
      </c>
      <c r="D561" s="2" t="s">
        <v>55</v>
      </c>
      <c r="E561" s="2" t="s">
        <v>82</v>
      </c>
      <c r="F561" s="2">
        <v>5</v>
      </c>
      <c r="H561" s="2" t="s">
        <v>30</v>
      </c>
      <c r="I561" s="2">
        <v>151</v>
      </c>
      <c r="J561" s="2">
        <f t="shared" si="33"/>
        <v>48.064680417621595</v>
      </c>
      <c r="K561" s="2">
        <v>35</v>
      </c>
      <c r="L561" s="2" t="s">
        <v>27</v>
      </c>
      <c r="M561" s="2" t="s">
        <v>28</v>
      </c>
      <c r="N561" s="2">
        <f t="shared" si="37"/>
        <v>0.18144416857652154</v>
      </c>
      <c r="O561" s="2">
        <v>0.62</v>
      </c>
      <c r="P561" s="2">
        <f t="shared" si="36"/>
        <v>1491.0532822590831</v>
      </c>
      <c r="R561" s="2">
        <f t="shared" si="35"/>
        <v>701.24060589459862</v>
      </c>
    </row>
    <row r="562" spans="1:18" x14ac:dyDescent="0.25">
      <c r="A562" s="2">
        <v>556</v>
      </c>
      <c r="B562" s="2" t="s">
        <v>22</v>
      </c>
      <c r="C562" s="6">
        <v>44744</v>
      </c>
      <c r="D562" s="2" t="s">
        <v>55</v>
      </c>
      <c r="E562" s="2" t="s">
        <v>82</v>
      </c>
      <c r="F562" s="2">
        <v>5</v>
      </c>
      <c r="H562" s="2" t="s">
        <v>26</v>
      </c>
      <c r="I562" s="2">
        <v>92</v>
      </c>
      <c r="J562" s="2">
        <f t="shared" si="33"/>
        <v>29.284441049146931</v>
      </c>
      <c r="K562" s="2">
        <v>35</v>
      </c>
      <c r="L562" s="2" t="s">
        <v>27</v>
      </c>
      <c r="M562" s="2" t="s">
        <v>28</v>
      </c>
      <c r="N562" s="2">
        <f t="shared" si="37"/>
        <v>6.7354214413037947E-2</v>
      </c>
      <c r="O562" s="2">
        <v>0.74353766799999998</v>
      </c>
      <c r="P562" s="2">
        <f t="shared" si="36"/>
        <v>525.62030413814296</v>
      </c>
      <c r="R562" s="2">
        <f t="shared" si="35"/>
        <v>274.84538923034023</v>
      </c>
    </row>
    <row r="563" spans="1:18" x14ac:dyDescent="0.25">
      <c r="A563" s="2">
        <v>557</v>
      </c>
      <c r="B563" s="2" t="s">
        <v>22</v>
      </c>
      <c r="C563" s="6">
        <v>44744</v>
      </c>
      <c r="D563" s="2" t="s">
        <v>55</v>
      </c>
      <c r="E563" s="2" t="s">
        <v>82</v>
      </c>
      <c r="F563" s="2">
        <v>5</v>
      </c>
      <c r="H563" s="2" t="s">
        <v>26</v>
      </c>
      <c r="I563" s="2">
        <v>42</v>
      </c>
      <c r="J563" s="2">
        <f t="shared" si="33"/>
        <v>13.368983957219251</v>
      </c>
      <c r="K563" s="2">
        <v>20</v>
      </c>
      <c r="L563" s="2" t="s">
        <v>27</v>
      </c>
      <c r="M563" s="2" t="s">
        <v>28</v>
      </c>
      <c r="N563" s="2">
        <f t="shared" si="37"/>
        <v>1.4037433155080216E-2</v>
      </c>
      <c r="O563" s="2">
        <v>0.74353766799999998</v>
      </c>
      <c r="P563" s="2">
        <f t="shared" si="36"/>
        <v>75.718396522780466</v>
      </c>
      <c r="R563" s="2">
        <f t="shared" si="35"/>
        <v>48.205090625696116</v>
      </c>
    </row>
    <row r="564" spans="1:18" x14ac:dyDescent="0.25">
      <c r="A564" s="2">
        <v>558</v>
      </c>
      <c r="B564" s="2" t="s">
        <v>22</v>
      </c>
      <c r="C564" s="6">
        <v>44744</v>
      </c>
      <c r="D564" s="2" t="s">
        <v>55</v>
      </c>
      <c r="E564" s="2" t="s">
        <v>82</v>
      </c>
      <c r="F564" s="2">
        <v>5</v>
      </c>
      <c r="H564" s="2" t="s">
        <v>26</v>
      </c>
      <c r="I564" s="2">
        <v>7</v>
      </c>
      <c r="J564" s="2">
        <f t="shared" si="33"/>
        <v>2.2281639928698751</v>
      </c>
      <c r="K564" s="2">
        <v>4</v>
      </c>
      <c r="L564" s="2" t="s">
        <v>27</v>
      </c>
      <c r="M564" s="2" t="s">
        <v>28</v>
      </c>
      <c r="N564" s="2">
        <f t="shared" si="37"/>
        <v>3.8992869875222811E-4</v>
      </c>
      <c r="O564" s="2">
        <v>0.74353766799999998</v>
      </c>
      <c r="P564" s="2">
        <f t="shared" si="36"/>
        <v>0.90446063285455036</v>
      </c>
      <c r="R564" s="2">
        <f t="shared" si="35"/>
        <v>0.90281159425924828</v>
      </c>
    </row>
    <row r="565" spans="1:18" x14ac:dyDescent="0.25">
      <c r="A565" s="2">
        <v>559</v>
      </c>
      <c r="B565" s="2" t="s">
        <v>22</v>
      </c>
      <c r="C565" s="6">
        <v>44744</v>
      </c>
      <c r="D565" s="2" t="s">
        <v>55</v>
      </c>
      <c r="E565" s="2" t="s">
        <v>82</v>
      </c>
      <c r="F565" s="2">
        <v>5</v>
      </c>
      <c r="H565" s="2" t="s">
        <v>26</v>
      </c>
      <c r="I565" s="2">
        <v>9</v>
      </c>
      <c r="J565" s="2">
        <f t="shared" si="33"/>
        <v>2.8647822765469826</v>
      </c>
      <c r="K565" s="2">
        <v>4</v>
      </c>
      <c r="L565" s="2" t="s">
        <v>31</v>
      </c>
      <c r="M565" s="2">
        <v>3</v>
      </c>
      <c r="N565" s="2">
        <f t="shared" si="37"/>
        <v>6.4457601222307119E-4</v>
      </c>
      <c r="O565" s="2">
        <v>0.74353766799999998</v>
      </c>
      <c r="P565" s="9">
        <f>0.0696*O565*((J565^2)*K565)^0.931</f>
        <v>1.3351641574346096</v>
      </c>
      <c r="R565" s="2">
        <f t="shared" si="35"/>
        <v>1.5772402446589</v>
      </c>
    </row>
    <row r="566" spans="1:18" x14ac:dyDescent="0.25">
      <c r="A566" s="2">
        <v>560</v>
      </c>
      <c r="B566" s="2" t="s">
        <v>22</v>
      </c>
      <c r="C566" s="6">
        <v>44744</v>
      </c>
      <c r="D566" s="2" t="s">
        <v>55</v>
      </c>
      <c r="E566" s="2" t="s">
        <v>82</v>
      </c>
      <c r="F566" s="2">
        <v>5</v>
      </c>
      <c r="H566" s="2" t="s">
        <v>26</v>
      </c>
      <c r="I566" s="2">
        <v>27</v>
      </c>
      <c r="J566" s="2">
        <f t="shared" si="33"/>
        <v>8.5943468296409478</v>
      </c>
      <c r="K566" s="2">
        <v>8</v>
      </c>
      <c r="L566" s="2" t="s">
        <v>31</v>
      </c>
      <c r="M566" s="2">
        <v>3</v>
      </c>
      <c r="N566" s="2">
        <f t="shared" si="37"/>
        <v>5.8011841100076402E-3</v>
      </c>
      <c r="O566" s="2">
        <v>0.74353766799999998</v>
      </c>
      <c r="P566" s="9">
        <f>0.0696*O566*((J566^2)*K566)^0.931</f>
        <v>19.687626761894723</v>
      </c>
      <c r="R566" s="2">
        <f t="shared" si="35"/>
        <v>18.076195737246636</v>
      </c>
    </row>
    <row r="567" spans="1:18" x14ac:dyDescent="0.25">
      <c r="A567" s="2">
        <v>561</v>
      </c>
      <c r="B567" s="2" t="s">
        <v>22</v>
      </c>
      <c r="C567" s="6">
        <v>44744</v>
      </c>
      <c r="D567" s="2" t="s">
        <v>55</v>
      </c>
      <c r="E567" s="2" t="s">
        <v>82</v>
      </c>
      <c r="F567" s="2">
        <v>5</v>
      </c>
      <c r="H567" s="2" t="s">
        <v>26</v>
      </c>
      <c r="I567" s="2">
        <v>72</v>
      </c>
      <c r="J567" s="2">
        <f t="shared" si="33"/>
        <v>22.918258212375861</v>
      </c>
      <c r="K567" s="2">
        <v>20</v>
      </c>
      <c r="L567" s="2" t="s">
        <v>27</v>
      </c>
      <c r="M567" s="2" t="s">
        <v>28</v>
      </c>
      <c r="N567" s="2">
        <f t="shared" si="37"/>
        <v>4.1252864782276556E-2</v>
      </c>
      <c r="O567" s="2">
        <v>0.74353766799999998</v>
      </c>
      <c r="P567" s="2">
        <f t="shared" si="36"/>
        <v>286.82764721748032</v>
      </c>
      <c r="R567" s="2">
        <f t="shared" si="35"/>
        <v>159.49887385779607</v>
      </c>
    </row>
    <row r="568" spans="1:18" x14ac:dyDescent="0.25">
      <c r="A568" s="2">
        <v>562</v>
      </c>
      <c r="B568" s="2" t="s">
        <v>22</v>
      </c>
      <c r="C568" s="6">
        <v>44744</v>
      </c>
      <c r="D568" s="2" t="s">
        <v>55</v>
      </c>
      <c r="E568" s="2" t="s">
        <v>82</v>
      </c>
      <c r="F568" s="2">
        <v>5</v>
      </c>
      <c r="H568" s="2" t="s">
        <v>26</v>
      </c>
      <c r="I568" s="2">
        <v>17</v>
      </c>
      <c r="J568" s="2">
        <f t="shared" si="33"/>
        <v>5.4112554112554117</v>
      </c>
      <c r="K568" s="2">
        <v>11</v>
      </c>
      <c r="L568" s="2" t="s">
        <v>27</v>
      </c>
      <c r="M568" s="2" t="s">
        <v>28</v>
      </c>
      <c r="N568" s="2">
        <f t="shared" si="37"/>
        <v>2.29978354978355E-3</v>
      </c>
      <c r="O568" s="2">
        <v>0.74353766799999998</v>
      </c>
      <c r="P568" s="2">
        <f t="shared" si="36"/>
        <v>8.1019898831872901</v>
      </c>
      <c r="R568" s="2">
        <f t="shared" si="35"/>
        <v>6.4725599918927248</v>
      </c>
    </row>
    <row r="569" spans="1:18" x14ac:dyDescent="0.25">
      <c r="A569" s="2">
        <v>563</v>
      </c>
      <c r="B569" s="2" t="s">
        <v>22</v>
      </c>
      <c r="C569" s="6">
        <v>44744</v>
      </c>
      <c r="D569" s="2" t="s">
        <v>55</v>
      </c>
      <c r="E569" s="2" t="s">
        <v>82</v>
      </c>
      <c r="F569" s="2">
        <v>5</v>
      </c>
      <c r="H569" s="2" t="s">
        <v>30</v>
      </c>
      <c r="I569" s="2">
        <v>61</v>
      </c>
      <c r="J569" s="2">
        <f t="shared" si="33"/>
        <v>19.416857652151769</v>
      </c>
      <c r="K569" s="2">
        <v>15</v>
      </c>
      <c r="L569" s="2" t="s">
        <v>27</v>
      </c>
      <c r="M569" s="2" t="s">
        <v>28</v>
      </c>
      <c r="N569" s="2">
        <f t="shared" si="37"/>
        <v>2.9610707919531448E-2</v>
      </c>
      <c r="O569" s="2">
        <v>0.62</v>
      </c>
      <c r="P569" s="2">
        <f t="shared" si="36"/>
        <v>158.77830032531304</v>
      </c>
      <c r="R569" s="2">
        <f t="shared" si="35"/>
        <v>93.749825287994526</v>
      </c>
    </row>
    <row r="570" spans="1:18" x14ac:dyDescent="0.25">
      <c r="A570" s="2">
        <v>564</v>
      </c>
      <c r="B570" s="2" t="s">
        <v>22</v>
      </c>
      <c r="C570" s="6">
        <v>44744</v>
      </c>
      <c r="D570" s="2" t="s">
        <v>55</v>
      </c>
      <c r="E570" s="2" t="s">
        <v>82</v>
      </c>
      <c r="F570" s="2">
        <v>5</v>
      </c>
      <c r="H570" s="2" t="s">
        <v>26</v>
      </c>
      <c r="I570" s="2">
        <v>58</v>
      </c>
      <c r="J570" s="2">
        <f t="shared" si="33"/>
        <v>18.46193022663611</v>
      </c>
      <c r="K570" s="2">
        <v>25</v>
      </c>
      <c r="L570" s="2" t="s">
        <v>27</v>
      </c>
      <c r="M570" s="2" t="s">
        <v>28</v>
      </c>
      <c r="N570" s="2">
        <f t="shared" si="37"/>
        <v>2.6769798828622363E-2</v>
      </c>
      <c r="O570" s="2">
        <v>0.74353766799999998</v>
      </c>
      <c r="P570" s="2">
        <f t="shared" si="36"/>
        <v>168.10591076577137</v>
      </c>
      <c r="R570" s="2">
        <f t="shared" si="35"/>
        <v>98.693744049939255</v>
      </c>
    </row>
    <row r="571" spans="1:18" x14ac:dyDescent="0.25">
      <c r="A571" s="2">
        <v>565</v>
      </c>
      <c r="B571" s="2" t="s">
        <v>22</v>
      </c>
      <c r="C571" s="6">
        <v>44744</v>
      </c>
      <c r="D571" s="2" t="s">
        <v>55</v>
      </c>
      <c r="E571" s="2" t="s">
        <v>82</v>
      </c>
      <c r="F571" s="2">
        <v>5</v>
      </c>
      <c r="H571" s="2" t="s">
        <v>26</v>
      </c>
      <c r="I571" s="2">
        <v>12</v>
      </c>
      <c r="J571" s="2">
        <f t="shared" si="33"/>
        <v>3.8197097020626432</v>
      </c>
      <c r="K571" s="2">
        <v>10</v>
      </c>
      <c r="L571" s="2" t="s">
        <v>27</v>
      </c>
      <c r="M571" s="2" t="s">
        <v>28</v>
      </c>
      <c r="N571" s="2">
        <f t="shared" si="37"/>
        <v>1.1459129106187928E-3</v>
      </c>
      <c r="O571" s="2">
        <v>0.74353766799999998</v>
      </c>
      <c r="P571" s="2">
        <f t="shared" si="36"/>
        <v>3.4261728620263923</v>
      </c>
      <c r="R571" s="2">
        <f t="shared" si="35"/>
        <v>2.9871831111827136</v>
      </c>
    </row>
    <row r="572" spans="1:18" x14ac:dyDescent="0.25">
      <c r="A572" s="2">
        <v>566</v>
      </c>
      <c r="B572" s="2" t="s">
        <v>22</v>
      </c>
      <c r="C572" s="6">
        <v>44744</v>
      </c>
      <c r="D572" s="2" t="s">
        <v>55</v>
      </c>
      <c r="E572" s="2" t="s">
        <v>82</v>
      </c>
      <c r="F572" s="2">
        <v>5</v>
      </c>
      <c r="H572" s="2" t="s">
        <v>30</v>
      </c>
      <c r="I572" s="2">
        <v>52</v>
      </c>
      <c r="J572" s="2">
        <f t="shared" si="33"/>
        <v>16.552075375604787</v>
      </c>
      <c r="K572" s="2">
        <v>25</v>
      </c>
      <c r="L572" s="2" t="s">
        <v>27</v>
      </c>
      <c r="M572" s="2" t="s">
        <v>28</v>
      </c>
      <c r="N572" s="2">
        <f t="shared" si="37"/>
        <v>2.1517697988286223E-2</v>
      </c>
      <c r="O572" s="2">
        <v>0.62</v>
      </c>
      <c r="P572" s="2">
        <f t="shared" si="36"/>
        <v>107.02503744396905</v>
      </c>
      <c r="R572" s="2">
        <f t="shared" si="35"/>
        <v>65.775726891021392</v>
      </c>
    </row>
    <row r="573" spans="1:18" x14ac:dyDescent="0.25">
      <c r="A573" s="2">
        <v>567</v>
      </c>
      <c r="B573" s="2" t="s">
        <v>22</v>
      </c>
      <c r="C573" s="6">
        <v>44744</v>
      </c>
      <c r="D573" s="2" t="s">
        <v>55</v>
      </c>
      <c r="E573" s="2" t="s">
        <v>82</v>
      </c>
      <c r="F573" s="2">
        <v>5</v>
      </c>
      <c r="H573" s="2" t="s">
        <v>26</v>
      </c>
      <c r="I573" s="2">
        <v>27</v>
      </c>
      <c r="J573" s="2">
        <f t="shared" si="33"/>
        <v>8.5943468296409478</v>
      </c>
      <c r="K573" s="2">
        <v>18</v>
      </c>
      <c r="L573" s="2" t="s">
        <v>27</v>
      </c>
      <c r="M573" s="2" t="s">
        <v>28</v>
      </c>
      <c r="N573" s="2">
        <f t="shared" si="37"/>
        <v>5.8011841100076402E-3</v>
      </c>
      <c r="O573" s="2">
        <v>0.74353766799999998</v>
      </c>
      <c r="P573" s="2">
        <f t="shared" si="36"/>
        <v>25.412785635008344</v>
      </c>
      <c r="R573" s="2">
        <f t="shared" si="35"/>
        <v>18.076195737246636</v>
      </c>
    </row>
    <row r="574" spans="1:18" x14ac:dyDescent="0.25">
      <c r="A574" s="2">
        <v>568</v>
      </c>
      <c r="B574" s="2" t="s">
        <v>22</v>
      </c>
      <c r="C574" s="6">
        <v>44744</v>
      </c>
      <c r="D574" s="2" t="s">
        <v>55</v>
      </c>
      <c r="E574" s="2" t="s">
        <v>82</v>
      </c>
      <c r="F574" s="2">
        <v>5</v>
      </c>
      <c r="H574" s="2" t="s">
        <v>26</v>
      </c>
      <c r="I574" s="2">
        <v>30</v>
      </c>
      <c r="J574" s="2">
        <f t="shared" si="33"/>
        <v>9.5492742551566074</v>
      </c>
      <c r="K574" s="2">
        <v>20</v>
      </c>
      <c r="L574" s="2" t="s">
        <v>27</v>
      </c>
      <c r="M574" s="2" t="s">
        <v>28</v>
      </c>
      <c r="N574" s="2">
        <f t="shared" si="37"/>
        <v>7.1619556913674557E-3</v>
      </c>
      <c r="O574" s="2">
        <v>0.74353766799999998</v>
      </c>
      <c r="P574" s="2">
        <f t="shared" si="36"/>
        <v>32.970006460124267</v>
      </c>
      <c r="R574" s="2">
        <f t="shared" si="35"/>
        <v>22.839608983319497</v>
      </c>
    </row>
    <row r="575" spans="1:18" x14ac:dyDescent="0.25">
      <c r="A575" s="2">
        <v>569</v>
      </c>
      <c r="B575" s="2" t="s">
        <v>22</v>
      </c>
      <c r="C575" s="6">
        <v>44744</v>
      </c>
      <c r="D575" s="2" t="s">
        <v>55</v>
      </c>
      <c r="E575" s="2" t="s">
        <v>82</v>
      </c>
      <c r="F575" s="2">
        <v>5</v>
      </c>
      <c r="H575" s="2" t="s">
        <v>26</v>
      </c>
      <c r="I575" s="2">
        <v>7</v>
      </c>
      <c r="J575" s="2">
        <f t="shared" si="33"/>
        <v>2.2281639928698751</v>
      </c>
      <c r="K575" s="2">
        <v>6</v>
      </c>
      <c r="L575" s="2" t="s">
        <v>27</v>
      </c>
      <c r="M575" s="2" t="s">
        <v>28</v>
      </c>
      <c r="N575" s="2">
        <f t="shared" si="37"/>
        <v>3.8992869875222811E-4</v>
      </c>
      <c r="O575" s="2">
        <v>0.74353766799999998</v>
      </c>
      <c r="P575" s="2">
        <f t="shared" si="36"/>
        <v>0.90446063285455036</v>
      </c>
      <c r="R575" s="2">
        <f t="shared" si="35"/>
        <v>0.90281159425924828</v>
      </c>
    </row>
    <row r="576" spans="1:18" x14ac:dyDescent="0.25">
      <c r="A576" s="2">
        <v>570</v>
      </c>
      <c r="B576" s="2" t="s">
        <v>22</v>
      </c>
      <c r="C576" s="6">
        <v>44744</v>
      </c>
      <c r="D576" s="2" t="s">
        <v>55</v>
      </c>
      <c r="E576" s="2" t="s">
        <v>82</v>
      </c>
      <c r="F576" s="2">
        <v>5</v>
      </c>
      <c r="H576" s="2" t="s">
        <v>26</v>
      </c>
      <c r="I576" s="2">
        <v>10</v>
      </c>
      <c r="J576" s="2">
        <f t="shared" si="33"/>
        <v>3.1830914183855361</v>
      </c>
      <c r="K576" s="2">
        <v>8</v>
      </c>
      <c r="L576" s="2" t="s">
        <v>27</v>
      </c>
      <c r="M576" s="2" t="s">
        <v>28</v>
      </c>
      <c r="N576" s="2">
        <f t="shared" si="37"/>
        <v>7.9577285459638415E-4</v>
      </c>
      <c r="O576" s="2">
        <v>0.74353766799999998</v>
      </c>
      <c r="P576" s="2">
        <f t="shared" si="36"/>
        <v>2.1834960561237424</v>
      </c>
      <c r="R576" s="2">
        <f t="shared" si="35"/>
        <v>1.9928723379851789</v>
      </c>
    </row>
    <row r="577" spans="1:20" x14ac:dyDescent="0.25">
      <c r="A577" s="2">
        <v>571</v>
      </c>
      <c r="B577" s="2" t="s">
        <v>22</v>
      </c>
      <c r="C577" s="6">
        <v>44744</v>
      </c>
      <c r="D577" s="2" t="s">
        <v>55</v>
      </c>
      <c r="E577" s="2" t="s">
        <v>82</v>
      </c>
      <c r="F577" s="2">
        <v>5</v>
      </c>
      <c r="H577" s="2" t="s">
        <v>26</v>
      </c>
      <c r="I577" s="2">
        <v>9</v>
      </c>
      <c r="J577" s="2">
        <f t="shared" si="33"/>
        <v>2.8647822765469826</v>
      </c>
      <c r="K577" s="2">
        <v>7</v>
      </c>
      <c r="L577" s="2" t="s">
        <v>27</v>
      </c>
      <c r="M577" s="2" t="s">
        <v>28</v>
      </c>
      <c r="N577" s="2">
        <f t="shared" si="37"/>
        <v>6.4457601222307119E-4</v>
      </c>
      <c r="O577" s="2">
        <v>0.74353766799999998</v>
      </c>
      <c r="P577" s="2">
        <f t="shared" si="36"/>
        <v>1.6830059550115637</v>
      </c>
      <c r="Q577" s="2">
        <f>SUM(P561:P577)</f>
        <v>2909.7380477090596</v>
      </c>
      <c r="R577" s="2">
        <f t="shared" si="35"/>
        <v>1.5772402446589</v>
      </c>
      <c r="S577" s="2">
        <f>SUM(R561:R577)</f>
        <v>1517.4139754140958</v>
      </c>
    </row>
    <row r="578" spans="1:20" x14ac:dyDescent="0.25">
      <c r="A578" s="2">
        <v>572</v>
      </c>
      <c r="B578" s="2" t="s">
        <v>22</v>
      </c>
      <c r="C578" s="6">
        <v>44744</v>
      </c>
      <c r="D578" s="2" t="s">
        <v>55</v>
      </c>
      <c r="E578" s="2" t="s">
        <v>82</v>
      </c>
      <c r="F578" s="2">
        <v>6</v>
      </c>
      <c r="H578" s="2" t="s">
        <v>26</v>
      </c>
      <c r="I578" s="2">
        <v>33</v>
      </c>
      <c r="J578" s="2">
        <f t="shared" si="33"/>
        <v>10.504201680672269</v>
      </c>
      <c r="K578" s="2">
        <v>18</v>
      </c>
      <c r="L578" s="2" t="s">
        <v>27</v>
      </c>
      <c r="M578" s="2" t="s">
        <v>28</v>
      </c>
      <c r="N578" s="2">
        <f t="shared" si="37"/>
        <v>8.6659663865546223E-3</v>
      </c>
      <c r="O578" s="2">
        <v>0.74353766799999998</v>
      </c>
      <c r="P578" s="2">
        <f t="shared" si="36"/>
        <v>41.725385447803532</v>
      </c>
      <c r="R578" s="2">
        <f t="shared" si="35"/>
        <v>28.221521594635405</v>
      </c>
    </row>
    <row r="579" spans="1:20" x14ac:dyDescent="0.25">
      <c r="A579" s="2">
        <v>573</v>
      </c>
      <c r="B579" s="2" t="s">
        <v>22</v>
      </c>
      <c r="C579" s="6">
        <v>44744</v>
      </c>
      <c r="D579" s="2" t="s">
        <v>55</v>
      </c>
      <c r="E579" s="2" t="s">
        <v>82</v>
      </c>
      <c r="F579" s="2">
        <v>6</v>
      </c>
      <c r="H579" s="2" t="s">
        <v>26</v>
      </c>
      <c r="I579" s="2">
        <v>80</v>
      </c>
      <c r="J579" s="2">
        <f t="shared" si="33"/>
        <v>25.464731347084289</v>
      </c>
      <c r="K579" s="2">
        <v>30</v>
      </c>
      <c r="L579" s="2" t="s">
        <v>27</v>
      </c>
      <c r="M579" s="2" t="s">
        <v>28</v>
      </c>
      <c r="N579" s="2">
        <f t="shared" si="37"/>
        <v>5.0929462694168585E-2</v>
      </c>
      <c r="O579" s="2">
        <v>0.74353766799999998</v>
      </c>
      <c r="P579" s="2">
        <f t="shared" si="36"/>
        <v>372.12407634191516</v>
      </c>
      <c r="R579" s="2">
        <f t="shared" si="35"/>
        <v>201.52978896358999</v>
      </c>
    </row>
    <row r="580" spans="1:20" x14ac:dyDescent="0.25">
      <c r="A580" s="2">
        <v>574</v>
      </c>
      <c r="B580" s="2" t="s">
        <v>22</v>
      </c>
      <c r="C580" s="6">
        <v>44744</v>
      </c>
      <c r="D580" s="2" t="s">
        <v>55</v>
      </c>
      <c r="E580" s="2" t="s">
        <v>82</v>
      </c>
      <c r="F580" s="2">
        <v>6</v>
      </c>
      <c r="H580" s="2" t="s">
        <v>26</v>
      </c>
      <c r="I580" s="2">
        <v>8</v>
      </c>
      <c r="J580" s="2">
        <f t="shared" si="33"/>
        <v>2.5464731347084291</v>
      </c>
      <c r="K580" s="2">
        <v>7</v>
      </c>
      <c r="L580" s="2" t="s">
        <v>27</v>
      </c>
      <c r="M580" s="2" t="s">
        <v>28</v>
      </c>
      <c r="N580" s="2">
        <f t="shared" si="37"/>
        <v>5.0929462694168583E-4</v>
      </c>
      <c r="O580" s="2">
        <v>0.74353766799999998</v>
      </c>
      <c r="P580" s="2">
        <f t="shared" si="36"/>
        <v>1.2580206491683172</v>
      </c>
      <c r="R580" s="2">
        <f t="shared" si="35"/>
        <v>1.2143370621955345</v>
      </c>
    </row>
    <row r="581" spans="1:20" x14ac:dyDescent="0.25">
      <c r="A581" s="2">
        <v>575</v>
      </c>
      <c r="B581" s="2" t="s">
        <v>22</v>
      </c>
      <c r="C581" s="6">
        <v>44744</v>
      </c>
      <c r="D581" s="2" t="s">
        <v>55</v>
      </c>
      <c r="E581" s="2" t="s">
        <v>82</v>
      </c>
      <c r="F581" s="2">
        <v>6</v>
      </c>
      <c r="H581" s="2" t="s">
        <v>26</v>
      </c>
      <c r="I581" s="2">
        <v>24</v>
      </c>
      <c r="J581" s="2">
        <f t="shared" si="33"/>
        <v>7.6394194041252863</v>
      </c>
      <c r="K581" s="2">
        <v>4</v>
      </c>
      <c r="L581" s="2" t="s">
        <v>31</v>
      </c>
      <c r="M581" s="2">
        <v>2</v>
      </c>
      <c r="N581" s="2">
        <f t="shared" si="37"/>
        <v>4.5836516424751714E-3</v>
      </c>
      <c r="O581" s="2">
        <v>0.74353766799999998</v>
      </c>
      <c r="P581" s="9">
        <f>(0.168*O581*(J581^2.471))-((0.168*O581*(J581^2.471))*0.15)</f>
        <v>16.146311092097417</v>
      </c>
      <c r="R581" s="2">
        <f t="shared" si="35"/>
        <v>13.917089994103366</v>
      </c>
    </row>
    <row r="582" spans="1:20" x14ac:dyDescent="0.25">
      <c r="A582" s="2">
        <v>576</v>
      </c>
      <c r="B582" s="2" t="s">
        <v>22</v>
      </c>
      <c r="C582" s="6">
        <v>44744</v>
      </c>
      <c r="D582" s="2" t="s">
        <v>55</v>
      </c>
      <c r="E582" s="2" t="s">
        <v>82</v>
      </c>
      <c r="F582" s="2">
        <v>6</v>
      </c>
      <c r="H582" s="2" t="s">
        <v>26</v>
      </c>
      <c r="I582" s="2">
        <v>30</v>
      </c>
      <c r="J582" s="2">
        <f t="shared" si="33"/>
        <v>9.5492742551566074</v>
      </c>
      <c r="K582" s="2">
        <v>16</v>
      </c>
      <c r="L582" s="2" t="s">
        <v>27</v>
      </c>
      <c r="M582" s="2" t="s">
        <v>28</v>
      </c>
      <c r="N582" s="2">
        <f t="shared" si="37"/>
        <v>7.1619556913674557E-3</v>
      </c>
      <c r="O582" s="2">
        <v>0.74353766799999998</v>
      </c>
      <c r="P582" s="2">
        <f t="shared" si="36"/>
        <v>32.970006460124267</v>
      </c>
      <c r="R582" s="2">
        <f t="shared" si="35"/>
        <v>22.839608983319497</v>
      </c>
    </row>
    <row r="583" spans="1:20" x14ac:dyDescent="0.25">
      <c r="A583" s="2">
        <v>577</v>
      </c>
      <c r="B583" s="2" t="s">
        <v>22</v>
      </c>
      <c r="C583" s="6">
        <v>44744</v>
      </c>
      <c r="D583" s="2" t="s">
        <v>55</v>
      </c>
      <c r="E583" s="2" t="s">
        <v>82</v>
      </c>
      <c r="F583" s="2">
        <v>6</v>
      </c>
      <c r="H583" s="2" t="s">
        <v>26</v>
      </c>
      <c r="I583" s="2">
        <v>14</v>
      </c>
      <c r="J583" s="2">
        <f t="shared" si="33"/>
        <v>4.4563279857397502</v>
      </c>
      <c r="K583" s="2">
        <v>13</v>
      </c>
      <c r="L583" s="2" t="s">
        <v>31</v>
      </c>
      <c r="M583" s="2">
        <v>2</v>
      </c>
      <c r="N583" s="2">
        <f t="shared" si="37"/>
        <v>1.5597147950089125E-3</v>
      </c>
      <c r="O583" s="2">
        <v>0.74353766799999998</v>
      </c>
      <c r="P583" s="9">
        <f>(0.168*O583*(J583^2.471))-((0.168*O583*(J583^2.471))*0.15)</f>
        <v>4.2623951962504281</v>
      </c>
      <c r="R583" s="2">
        <f t="shared" si="35"/>
        <v>4.2061399443475151</v>
      </c>
    </row>
    <row r="584" spans="1:20" x14ac:dyDescent="0.25">
      <c r="A584" s="2">
        <v>578</v>
      </c>
      <c r="B584" s="2" t="s">
        <v>22</v>
      </c>
      <c r="C584" s="6">
        <v>44744</v>
      </c>
      <c r="D584" s="2" t="s">
        <v>55</v>
      </c>
      <c r="E584" s="2" t="s">
        <v>82</v>
      </c>
      <c r="F584" s="2">
        <v>6</v>
      </c>
      <c r="H584" s="2" t="s">
        <v>26</v>
      </c>
      <c r="I584" s="2">
        <v>12</v>
      </c>
      <c r="J584" s="2">
        <f t="shared" ref="J584:J602" si="38">I584/3.1416</f>
        <v>3.8197097020626432</v>
      </c>
      <c r="K584" s="2">
        <v>5</v>
      </c>
      <c r="L584" s="2" t="s">
        <v>27</v>
      </c>
      <c r="M584" s="2" t="s">
        <v>28</v>
      </c>
      <c r="N584" s="2">
        <f t="shared" si="37"/>
        <v>1.1459129106187928E-3</v>
      </c>
      <c r="O584" s="2">
        <v>0.74353766799999998</v>
      </c>
      <c r="P584" s="2">
        <f t="shared" si="36"/>
        <v>3.4261728620263923</v>
      </c>
      <c r="R584" s="2">
        <f t="shared" ref="R584:R598" si="39">(0.199*(O584^0.899))*(J584^2.22)</f>
        <v>2.9871831111827136</v>
      </c>
    </row>
    <row r="585" spans="1:20" x14ac:dyDescent="0.25">
      <c r="A585" s="2">
        <v>579</v>
      </c>
      <c r="B585" s="2" t="s">
        <v>22</v>
      </c>
      <c r="C585" s="6">
        <v>44744</v>
      </c>
      <c r="D585" s="2" t="s">
        <v>55</v>
      </c>
      <c r="E585" s="2" t="s">
        <v>82</v>
      </c>
      <c r="F585" s="2">
        <v>6</v>
      </c>
      <c r="H585" s="2" t="s">
        <v>26</v>
      </c>
      <c r="I585" s="2">
        <v>42</v>
      </c>
      <c r="J585" s="2">
        <f t="shared" si="38"/>
        <v>13.368983957219251</v>
      </c>
      <c r="K585" s="2">
        <v>25</v>
      </c>
      <c r="L585" s="2" t="s">
        <v>31</v>
      </c>
      <c r="M585" s="2">
        <v>3</v>
      </c>
      <c r="N585" s="2">
        <f t="shared" si="37"/>
        <v>1.4037433155080216E-2</v>
      </c>
      <c r="O585" s="2">
        <v>0.74353766799999998</v>
      </c>
      <c r="P585" s="9">
        <f>0.0696*O585*((J585^2)*K585)^0.931</f>
        <v>129.47609346585821</v>
      </c>
      <c r="R585" s="2">
        <f t="shared" si="39"/>
        <v>48.205090625696116</v>
      </c>
    </row>
    <row r="586" spans="1:20" x14ac:dyDescent="0.25">
      <c r="A586" s="2">
        <v>580</v>
      </c>
      <c r="B586" s="2" t="s">
        <v>22</v>
      </c>
      <c r="C586" s="6">
        <v>44744</v>
      </c>
      <c r="D586" s="2" t="s">
        <v>55</v>
      </c>
      <c r="E586" s="2" t="s">
        <v>82</v>
      </c>
      <c r="F586" s="2">
        <v>6</v>
      </c>
      <c r="H586" s="2" t="s">
        <v>26</v>
      </c>
      <c r="I586" s="2">
        <v>10</v>
      </c>
      <c r="J586" s="2">
        <f t="shared" si="38"/>
        <v>3.1830914183855361</v>
      </c>
      <c r="K586" s="2">
        <v>5</v>
      </c>
      <c r="L586" s="2" t="s">
        <v>27</v>
      </c>
      <c r="M586" s="2" t="s">
        <v>28</v>
      </c>
      <c r="N586" s="2">
        <f t="shared" si="37"/>
        <v>7.9577285459638415E-4</v>
      </c>
      <c r="O586" s="2">
        <v>0.74353766799999998</v>
      </c>
      <c r="P586" s="2">
        <f t="shared" si="36"/>
        <v>2.1834960561237424</v>
      </c>
      <c r="R586" s="2">
        <f t="shared" si="39"/>
        <v>1.9928723379851789</v>
      </c>
    </row>
    <row r="587" spans="1:20" x14ac:dyDescent="0.25">
      <c r="A587" s="2">
        <v>581</v>
      </c>
      <c r="B587" s="2" t="s">
        <v>22</v>
      </c>
      <c r="C587" s="6">
        <v>44744</v>
      </c>
      <c r="D587" s="2" t="s">
        <v>55</v>
      </c>
      <c r="E587" s="2" t="s">
        <v>82</v>
      </c>
      <c r="F587" s="2">
        <v>6</v>
      </c>
      <c r="H587" s="2" t="s">
        <v>26</v>
      </c>
      <c r="I587" s="2">
        <v>60</v>
      </c>
      <c r="J587" s="2">
        <f t="shared" si="38"/>
        <v>19.098548510313215</v>
      </c>
      <c r="K587" s="2">
        <v>3</v>
      </c>
      <c r="L587" s="2" t="s">
        <v>31</v>
      </c>
      <c r="M587" s="2">
        <v>3</v>
      </c>
      <c r="N587" s="2">
        <f t="shared" si="37"/>
        <v>2.8647822765469823E-2</v>
      </c>
      <c r="O587" s="2">
        <v>0.74353766799999998</v>
      </c>
      <c r="P587" s="9">
        <f>0.0696*O587*((J587^2)*K587)^0.931</f>
        <v>34.940955494959901</v>
      </c>
      <c r="R587" s="2">
        <f t="shared" si="39"/>
        <v>106.40823873871551</v>
      </c>
      <c r="T587" t="s">
        <v>65</v>
      </c>
    </row>
    <row r="588" spans="1:20" x14ac:dyDescent="0.25">
      <c r="A588" s="2">
        <v>582</v>
      </c>
      <c r="B588" s="2" t="s">
        <v>22</v>
      </c>
      <c r="C588" s="6">
        <v>44744</v>
      </c>
      <c r="D588" s="2" t="s">
        <v>55</v>
      </c>
      <c r="E588" s="2" t="s">
        <v>82</v>
      </c>
      <c r="F588" s="2">
        <v>6</v>
      </c>
      <c r="H588" s="2" t="s">
        <v>26</v>
      </c>
      <c r="I588" s="2">
        <v>17</v>
      </c>
      <c r="J588" s="2">
        <f t="shared" si="38"/>
        <v>5.4112554112554117</v>
      </c>
      <c r="K588" s="2">
        <v>7</v>
      </c>
      <c r="L588" s="2" t="s">
        <v>27</v>
      </c>
      <c r="M588" s="2" t="s">
        <v>28</v>
      </c>
      <c r="N588" s="2">
        <f t="shared" si="37"/>
        <v>2.29978354978355E-3</v>
      </c>
      <c r="O588" s="2">
        <v>0.74353766799999998</v>
      </c>
      <c r="P588" s="2">
        <f t="shared" ref="P588:P598" si="40">0.168*O588*(J588^2.471)</f>
        <v>8.1019898831872901</v>
      </c>
      <c r="R588" s="2">
        <f t="shared" si="39"/>
        <v>6.4725599918927248</v>
      </c>
    </row>
    <row r="589" spans="1:20" x14ac:dyDescent="0.25">
      <c r="A589" s="2">
        <v>583</v>
      </c>
      <c r="B589" s="2" t="s">
        <v>22</v>
      </c>
      <c r="C589" s="6">
        <v>44744</v>
      </c>
      <c r="D589" s="2" t="s">
        <v>55</v>
      </c>
      <c r="E589" s="2" t="s">
        <v>82</v>
      </c>
      <c r="F589" s="2">
        <v>6</v>
      </c>
      <c r="H589" s="2" t="s">
        <v>26</v>
      </c>
      <c r="I589" s="2">
        <v>85</v>
      </c>
      <c r="J589" s="2">
        <f t="shared" si="38"/>
        <v>27.056277056277057</v>
      </c>
      <c r="K589" s="2">
        <v>30</v>
      </c>
      <c r="L589" s="2" t="s">
        <v>27</v>
      </c>
      <c r="M589" s="2" t="s">
        <v>28</v>
      </c>
      <c r="N589" s="2">
        <f t="shared" si="37"/>
        <v>5.7494588744588751E-2</v>
      </c>
      <c r="O589" s="2">
        <v>0.74353766799999998</v>
      </c>
      <c r="P589" s="2">
        <f t="shared" si="40"/>
        <v>432.26152098197724</v>
      </c>
      <c r="R589" s="2">
        <f t="shared" si="39"/>
        <v>230.56293612857579</v>
      </c>
    </row>
    <row r="590" spans="1:20" x14ac:dyDescent="0.25">
      <c r="A590" s="2">
        <v>584</v>
      </c>
      <c r="B590" s="2" t="s">
        <v>22</v>
      </c>
      <c r="C590" s="6">
        <v>44744</v>
      </c>
      <c r="D590" s="2" t="s">
        <v>55</v>
      </c>
      <c r="E590" s="2" t="s">
        <v>82</v>
      </c>
      <c r="F590" s="2">
        <v>6</v>
      </c>
      <c r="H590" s="2" t="s">
        <v>26</v>
      </c>
      <c r="I590" s="2">
        <v>8</v>
      </c>
      <c r="J590" s="2">
        <f t="shared" si="38"/>
        <v>2.5464731347084291</v>
      </c>
      <c r="K590" s="2">
        <v>3</v>
      </c>
      <c r="L590" s="2" t="s">
        <v>27</v>
      </c>
      <c r="M590" s="2" t="s">
        <v>28</v>
      </c>
      <c r="N590" s="2">
        <f t="shared" ref="N590:N598" si="41">0.00007854*(J590^2)</f>
        <v>5.0929462694168583E-4</v>
      </c>
      <c r="O590" s="2">
        <v>0.74353766799999998</v>
      </c>
      <c r="P590" s="2">
        <f t="shared" si="40"/>
        <v>1.2580206491683172</v>
      </c>
      <c r="R590" s="2">
        <f t="shared" si="39"/>
        <v>1.2143370621955345</v>
      </c>
    </row>
    <row r="591" spans="1:20" x14ac:dyDescent="0.25">
      <c r="A591" s="2">
        <v>585</v>
      </c>
      <c r="B591" s="2" t="s">
        <v>22</v>
      </c>
      <c r="C591" s="6">
        <v>44744</v>
      </c>
      <c r="D591" s="2" t="s">
        <v>55</v>
      </c>
      <c r="E591" s="2" t="s">
        <v>82</v>
      </c>
      <c r="F591" s="2">
        <v>6</v>
      </c>
      <c r="H591" s="2" t="s">
        <v>30</v>
      </c>
      <c r="I591" s="2">
        <v>66</v>
      </c>
      <c r="J591" s="2">
        <f t="shared" si="38"/>
        <v>21.008403361344538</v>
      </c>
      <c r="K591" s="2">
        <v>16</v>
      </c>
      <c r="L591" s="2" t="s">
        <v>27</v>
      </c>
      <c r="M591" s="2" t="s">
        <v>28</v>
      </c>
      <c r="N591" s="2">
        <f t="shared" si="41"/>
        <v>3.4663865546218489E-2</v>
      </c>
      <c r="O591" s="2">
        <v>0.62</v>
      </c>
      <c r="P591" s="2">
        <f t="shared" si="40"/>
        <v>192.90087208623319</v>
      </c>
      <c r="R591" s="2">
        <f t="shared" si="39"/>
        <v>111.66723694208632</v>
      </c>
    </row>
    <row r="592" spans="1:20" x14ac:dyDescent="0.25">
      <c r="A592" s="2">
        <v>586</v>
      </c>
      <c r="B592" s="2" t="s">
        <v>22</v>
      </c>
      <c r="C592" s="6">
        <v>44744</v>
      </c>
      <c r="D592" s="2" t="s">
        <v>55</v>
      </c>
      <c r="E592" s="2" t="s">
        <v>82</v>
      </c>
      <c r="F592" s="2">
        <v>6</v>
      </c>
      <c r="H592" s="2" t="s">
        <v>26</v>
      </c>
      <c r="I592" s="2">
        <v>26</v>
      </c>
      <c r="J592" s="2">
        <f t="shared" si="38"/>
        <v>8.2760376878023934</v>
      </c>
      <c r="K592" s="2">
        <v>18</v>
      </c>
      <c r="L592" s="2" t="s">
        <v>27</v>
      </c>
      <c r="M592" s="2" t="s">
        <v>28</v>
      </c>
      <c r="N592" s="2">
        <f t="shared" si="41"/>
        <v>5.3794244970715556E-3</v>
      </c>
      <c r="O592" s="2">
        <v>0.74353766799999998</v>
      </c>
      <c r="P592" s="2">
        <f t="shared" si="40"/>
        <v>23.150029813856463</v>
      </c>
      <c r="R592" s="2">
        <f t="shared" si="39"/>
        <v>16.623417465057599</v>
      </c>
    </row>
    <row r="593" spans="1:19" x14ac:dyDescent="0.25">
      <c r="A593" s="2">
        <v>587</v>
      </c>
      <c r="B593" s="2" t="s">
        <v>22</v>
      </c>
      <c r="C593" s="6">
        <v>44744</v>
      </c>
      <c r="D593" s="2" t="s">
        <v>55</v>
      </c>
      <c r="E593" s="2" t="s">
        <v>82</v>
      </c>
      <c r="F593" s="2">
        <v>6</v>
      </c>
      <c r="H593" s="2" t="s">
        <v>30</v>
      </c>
      <c r="I593" s="2">
        <v>39</v>
      </c>
      <c r="J593" s="2">
        <f t="shared" si="38"/>
        <v>12.41405653170359</v>
      </c>
      <c r="K593" s="2">
        <v>25</v>
      </c>
      <c r="L593" s="2" t="s">
        <v>27</v>
      </c>
      <c r="M593" s="2" t="s">
        <v>28</v>
      </c>
      <c r="N593" s="2">
        <f t="shared" si="41"/>
        <v>1.2103705118411001E-2</v>
      </c>
      <c r="O593" s="2">
        <v>0.62</v>
      </c>
      <c r="P593" s="2">
        <f t="shared" si="40"/>
        <v>52.572880180657911</v>
      </c>
      <c r="R593" s="2">
        <f t="shared" si="39"/>
        <v>34.729750307518387</v>
      </c>
    </row>
    <row r="594" spans="1:19" x14ac:dyDescent="0.25">
      <c r="A594" s="2">
        <v>588</v>
      </c>
      <c r="B594" s="2" t="s">
        <v>22</v>
      </c>
      <c r="C594" s="6">
        <v>44744</v>
      </c>
      <c r="D594" s="2" t="s">
        <v>55</v>
      </c>
      <c r="E594" s="2" t="s">
        <v>82</v>
      </c>
      <c r="F594" s="2">
        <v>6</v>
      </c>
      <c r="H594" s="2" t="s">
        <v>26</v>
      </c>
      <c r="I594" s="2">
        <v>85</v>
      </c>
      <c r="J594" s="2">
        <f t="shared" si="38"/>
        <v>27.056277056277057</v>
      </c>
      <c r="K594" s="2">
        <v>30</v>
      </c>
      <c r="L594" s="2" t="s">
        <v>27</v>
      </c>
      <c r="M594" s="2" t="s">
        <v>28</v>
      </c>
      <c r="N594" s="2">
        <f t="shared" si="41"/>
        <v>5.7494588744588751E-2</v>
      </c>
      <c r="O594" s="2">
        <v>0.74353766799999998</v>
      </c>
      <c r="P594" s="2">
        <f t="shared" si="40"/>
        <v>432.26152098197724</v>
      </c>
      <c r="R594" s="2">
        <f t="shared" si="39"/>
        <v>230.56293612857579</v>
      </c>
    </row>
    <row r="595" spans="1:19" x14ac:dyDescent="0.25">
      <c r="A595" s="2">
        <v>589</v>
      </c>
      <c r="B595" s="2" t="s">
        <v>22</v>
      </c>
      <c r="C595" s="6">
        <v>44744</v>
      </c>
      <c r="D595" s="2" t="s">
        <v>55</v>
      </c>
      <c r="E595" s="2" t="s">
        <v>82</v>
      </c>
      <c r="F595" s="2">
        <v>6</v>
      </c>
      <c r="H595" s="2" t="s">
        <v>26</v>
      </c>
      <c r="I595" s="2">
        <v>92</v>
      </c>
      <c r="J595" s="2">
        <f t="shared" si="38"/>
        <v>29.284441049146931</v>
      </c>
      <c r="K595" s="2">
        <v>37</v>
      </c>
      <c r="L595" s="2" t="s">
        <v>27</v>
      </c>
      <c r="M595" s="2" t="s">
        <v>28</v>
      </c>
      <c r="N595" s="2">
        <f t="shared" si="41"/>
        <v>6.7354214413037947E-2</v>
      </c>
      <c r="O595" s="2">
        <v>0.74353766799999998</v>
      </c>
      <c r="P595" s="2">
        <f t="shared" si="40"/>
        <v>525.62030413814296</v>
      </c>
      <c r="R595" s="2">
        <f t="shared" si="39"/>
        <v>274.84538923034023</v>
      </c>
    </row>
    <row r="596" spans="1:19" x14ac:dyDescent="0.25">
      <c r="A596" s="2">
        <v>590</v>
      </c>
      <c r="B596" s="2" t="s">
        <v>22</v>
      </c>
      <c r="C596" s="6">
        <v>44744</v>
      </c>
      <c r="D596" s="2" t="s">
        <v>55</v>
      </c>
      <c r="E596" s="2" t="s">
        <v>82</v>
      </c>
      <c r="F596" s="2">
        <v>6</v>
      </c>
      <c r="H596" s="2" t="s">
        <v>30</v>
      </c>
      <c r="I596" s="2">
        <v>53</v>
      </c>
      <c r="J596" s="2">
        <f t="shared" si="38"/>
        <v>16.870384517443341</v>
      </c>
      <c r="K596" s="2">
        <v>25</v>
      </c>
      <c r="L596" s="2" t="s">
        <v>27</v>
      </c>
      <c r="M596" s="2" t="s">
        <v>28</v>
      </c>
      <c r="N596" s="2">
        <f t="shared" si="41"/>
        <v>2.2353259485612429E-2</v>
      </c>
      <c r="O596" s="2">
        <v>0.62</v>
      </c>
      <c r="P596" s="2">
        <f t="shared" si="40"/>
        <v>112.18293551811927</v>
      </c>
      <c r="R596" s="2">
        <f t="shared" si="39"/>
        <v>68.616832124101848</v>
      </c>
    </row>
    <row r="597" spans="1:19" x14ac:dyDescent="0.25">
      <c r="A597" s="2">
        <v>591</v>
      </c>
      <c r="B597" s="2" t="s">
        <v>22</v>
      </c>
      <c r="C597" s="6">
        <v>44744</v>
      </c>
      <c r="D597" s="2" t="s">
        <v>55</v>
      </c>
      <c r="E597" s="2" t="s">
        <v>82</v>
      </c>
      <c r="F597" s="2">
        <v>6</v>
      </c>
      <c r="H597" s="2" t="s">
        <v>30</v>
      </c>
      <c r="I597" s="2">
        <v>61</v>
      </c>
      <c r="J597" s="2">
        <f t="shared" si="38"/>
        <v>19.416857652151769</v>
      </c>
      <c r="K597" s="2">
        <v>18</v>
      </c>
      <c r="L597" s="2" t="s">
        <v>27</v>
      </c>
      <c r="M597" s="2" t="s">
        <v>28</v>
      </c>
      <c r="N597" s="2">
        <f t="shared" si="41"/>
        <v>2.9610707919531448E-2</v>
      </c>
      <c r="O597" s="2">
        <v>0.62</v>
      </c>
      <c r="P597" s="2">
        <f t="shared" si="40"/>
        <v>158.77830032531304</v>
      </c>
      <c r="R597" s="2">
        <f t="shared" si="39"/>
        <v>93.749825287994526</v>
      </c>
    </row>
    <row r="598" spans="1:19" x14ac:dyDescent="0.25">
      <c r="A598" s="2">
        <v>592</v>
      </c>
      <c r="B598" s="2" t="s">
        <v>22</v>
      </c>
      <c r="C598" s="6">
        <v>44744</v>
      </c>
      <c r="D598" s="2" t="s">
        <v>55</v>
      </c>
      <c r="E598" s="2" t="s">
        <v>82</v>
      </c>
      <c r="F598" s="2">
        <v>6</v>
      </c>
      <c r="H598" s="2" t="s">
        <v>26</v>
      </c>
      <c r="I598" s="2">
        <v>126</v>
      </c>
      <c r="J598" s="2">
        <f t="shared" si="38"/>
        <v>40.106951871657756</v>
      </c>
      <c r="K598" s="2">
        <v>25</v>
      </c>
      <c r="L598" s="2" t="s">
        <v>27</v>
      </c>
      <c r="M598" s="2" t="s">
        <v>28</v>
      </c>
      <c r="N598" s="2">
        <f t="shared" si="41"/>
        <v>0.12633689839572196</v>
      </c>
      <c r="O598" s="2">
        <v>0.74353766799999998</v>
      </c>
      <c r="P598" s="2">
        <f t="shared" si="40"/>
        <v>1143.3206006967212</v>
      </c>
      <c r="Q598" s="2">
        <f>SUM(P578:P598)</f>
        <v>3720.9218883216818</v>
      </c>
      <c r="R598" s="2">
        <f t="shared" si="39"/>
        <v>552.46159019372499</v>
      </c>
      <c r="S598" s="2">
        <f>SUM(R578:R598)</f>
        <v>2053.028682217835</v>
      </c>
    </row>
  </sheetData>
  <mergeCells count="20">
    <mergeCell ref="S5:S6"/>
    <mergeCell ref="T5:T6"/>
    <mergeCell ref="M5:M6"/>
    <mergeCell ref="N5:N6"/>
    <mergeCell ref="O5:O6"/>
    <mergeCell ref="P5:P6"/>
    <mergeCell ref="Q5:Q6"/>
    <mergeCell ref="R5:R6"/>
    <mergeCell ref="G5:G6"/>
    <mergeCell ref="H5:H6"/>
    <mergeCell ref="I5:I6"/>
    <mergeCell ref="J5:J6"/>
    <mergeCell ref="K5:K6"/>
    <mergeCell ref="L5:L6"/>
    <mergeCell ref="A5:A6"/>
    <mergeCell ref="B5:B6"/>
    <mergeCell ref="C5:C6"/>
    <mergeCell ref="D5:D6"/>
    <mergeCell ref="E5:E6"/>
    <mergeCell ref="F5:F6"/>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44785-57BB-42F4-BCD4-BA1F4431D090}">
  <dimension ref="A1:X157"/>
  <sheetViews>
    <sheetView tabSelected="1" zoomScaleNormal="100" workbookViewId="0">
      <pane ySplit="6" topLeftCell="A7" activePane="bottomLeft" state="frozen"/>
      <selection pane="bottomLeft" activeCell="A5" sqref="A5:A6"/>
    </sheetView>
  </sheetViews>
  <sheetFormatPr baseColWidth="10" defaultColWidth="9.140625" defaultRowHeight="15" x14ac:dyDescent="0.25"/>
  <cols>
    <col min="2" max="2" width="11" style="2" customWidth="1"/>
    <col min="3" max="3" width="10.7109375" style="2" bestFit="1" customWidth="1"/>
    <col min="4" max="4" width="13.42578125" style="2" bestFit="1" customWidth="1"/>
    <col min="5" max="5" width="11.140625" style="2" customWidth="1"/>
    <col min="6" max="6" width="9.7109375" style="2" customWidth="1"/>
    <col min="7" max="7" width="11.7109375" style="2" bestFit="1" customWidth="1"/>
    <col min="8" max="8" width="10.7109375" style="2" customWidth="1"/>
    <col min="9" max="11" width="9.140625" style="2"/>
    <col min="12" max="12" width="13.7109375" style="2" customWidth="1"/>
    <col min="13" max="13" width="12.140625" style="2" customWidth="1"/>
    <col min="14" max="14" width="9.140625" style="2"/>
    <col min="15" max="15" width="10.28515625" style="2" customWidth="1"/>
    <col min="16" max="17" width="13.42578125" style="2" customWidth="1"/>
    <col min="18" max="18" width="15.5703125" style="2" customWidth="1"/>
    <col min="19" max="19" width="18.42578125" style="2" customWidth="1"/>
    <col min="20" max="20" width="12.7109375" customWidth="1"/>
    <col min="21" max="21" width="13.5703125" customWidth="1"/>
    <col min="22" max="22" width="12.85546875" customWidth="1"/>
    <col min="23" max="23" width="14.85546875" customWidth="1"/>
    <col min="24" max="24" width="18.140625" customWidth="1"/>
  </cols>
  <sheetData>
    <row r="1" spans="1:24" x14ac:dyDescent="0.25">
      <c r="A1" s="1" t="s">
        <v>0</v>
      </c>
      <c r="B1" s="1"/>
      <c r="D1"/>
      <c r="E1"/>
      <c r="F1"/>
      <c r="G1"/>
      <c r="H1"/>
      <c r="I1"/>
      <c r="J1"/>
      <c r="K1"/>
      <c r="L1"/>
      <c r="M1"/>
      <c r="N1"/>
      <c r="O1"/>
      <c r="P1"/>
      <c r="Q1"/>
      <c r="R1"/>
      <c r="S1"/>
    </row>
    <row r="2" spans="1:24" x14ac:dyDescent="0.25">
      <c r="B2"/>
      <c r="C2"/>
      <c r="D2"/>
      <c r="E2"/>
      <c r="F2"/>
      <c r="G2"/>
      <c r="H2"/>
      <c r="I2"/>
      <c r="J2"/>
      <c r="K2"/>
      <c r="L2"/>
      <c r="M2"/>
      <c r="N2"/>
      <c r="O2"/>
      <c r="P2"/>
      <c r="Q2"/>
      <c r="R2"/>
      <c r="S2"/>
    </row>
    <row r="3" spans="1:24" x14ac:dyDescent="0.25">
      <c r="A3" t="s">
        <v>1</v>
      </c>
      <c r="B3"/>
      <c r="D3"/>
      <c r="E3"/>
      <c r="F3"/>
      <c r="G3"/>
      <c r="H3"/>
      <c r="I3"/>
      <c r="J3"/>
      <c r="K3"/>
      <c r="L3"/>
      <c r="M3"/>
      <c r="N3"/>
      <c r="O3"/>
      <c r="P3"/>
      <c r="Q3"/>
      <c r="R3"/>
      <c r="S3"/>
    </row>
    <row r="4" spans="1:24" x14ac:dyDescent="0.25">
      <c r="B4"/>
      <c r="C4"/>
      <c r="D4"/>
      <c r="E4"/>
      <c r="F4"/>
      <c r="G4"/>
      <c r="H4"/>
      <c r="I4"/>
      <c r="J4"/>
      <c r="K4"/>
      <c r="L4"/>
      <c r="M4"/>
      <c r="N4"/>
      <c r="O4"/>
      <c r="P4"/>
      <c r="Q4"/>
      <c r="R4" s="1"/>
      <c r="S4"/>
    </row>
    <row r="5" spans="1:24" ht="30.6" customHeight="1" x14ac:dyDescent="0.25">
      <c r="A5" s="3" t="s">
        <v>2</v>
      </c>
      <c r="B5" s="4" t="s">
        <v>3</v>
      </c>
      <c r="C5" s="3" t="s">
        <v>4</v>
      </c>
      <c r="D5" s="3" t="s">
        <v>5</v>
      </c>
      <c r="E5" s="3" t="s">
        <v>6</v>
      </c>
      <c r="F5" s="3" t="s">
        <v>7</v>
      </c>
      <c r="G5" s="3" t="s">
        <v>8</v>
      </c>
      <c r="H5" s="3" t="s">
        <v>9</v>
      </c>
      <c r="I5" s="3" t="s">
        <v>10</v>
      </c>
      <c r="J5" s="3" t="s">
        <v>11</v>
      </c>
      <c r="K5" s="3" t="s">
        <v>85</v>
      </c>
      <c r="L5" s="4" t="s">
        <v>86</v>
      </c>
      <c r="M5" s="4" t="s">
        <v>87</v>
      </c>
      <c r="N5" s="3" t="s">
        <v>88</v>
      </c>
      <c r="O5" s="3" t="s">
        <v>13</v>
      </c>
      <c r="P5" s="4" t="s">
        <v>14</v>
      </c>
      <c r="Q5" s="4" t="s">
        <v>15</v>
      </c>
      <c r="R5" s="4" t="s">
        <v>16</v>
      </c>
      <c r="S5" s="4" t="s">
        <v>17</v>
      </c>
      <c r="T5" s="15" t="s">
        <v>89</v>
      </c>
      <c r="U5" s="15" t="s">
        <v>90</v>
      </c>
      <c r="V5" s="15" t="s">
        <v>91</v>
      </c>
      <c r="W5" s="15" t="s">
        <v>92</v>
      </c>
      <c r="X5" s="4" t="s">
        <v>21</v>
      </c>
    </row>
    <row r="6" spans="1:24" x14ac:dyDescent="0.25">
      <c r="A6" s="3"/>
      <c r="B6" s="4"/>
      <c r="C6" s="3"/>
      <c r="D6" s="3"/>
      <c r="E6" s="3"/>
      <c r="F6" s="3"/>
      <c r="G6" s="3"/>
      <c r="H6" s="3"/>
      <c r="I6" s="3"/>
      <c r="J6" s="3"/>
      <c r="K6" s="3"/>
      <c r="L6" s="4"/>
      <c r="M6" s="4"/>
      <c r="N6" s="3"/>
      <c r="O6" s="3"/>
      <c r="P6" s="4"/>
      <c r="Q6" s="4"/>
      <c r="R6" s="5"/>
      <c r="S6" s="4"/>
      <c r="T6" s="16"/>
      <c r="U6" s="16"/>
      <c r="V6" s="16"/>
      <c r="W6" s="16"/>
      <c r="X6" s="4"/>
    </row>
    <row r="7" spans="1:24" ht="30" x14ac:dyDescent="0.25">
      <c r="A7" s="2">
        <v>1</v>
      </c>
      <c r="B7" s="2" t="s">
        <v>93</v>
      </c>
      <c r="C7" s="6">
        <v>44845</v>
      </c>
      <c r="D7" s="2" t="s">
        <v>23</v>
      </c>
      <c r="E7" s="2" t="s">
        <v>24</v>
      </c>
      <c r="F7" s="2">
        <v>1</v>
      </c>
      <c r="G7" s="7" t="s">
        <v>25</v>
      </c>
      <c r="H7" s="2" t="s">
        <v>26</v>
      </c>
      <c r="I7" s="2">
        <v>32</v>
      </c>
      <c r="J7" s="2">
        <f>I7/3.1416</f>
        <v>10.185892538833716</v>
      </c>
      <c r="K7" s="2">
        <v>128</v>
      </c>
      <c r="L7" s="2">
        <v>9.5</v>
      </c>
      <c r="M7" s="2">
        <v>1.39</v>
      </c>
      <c r="N7" s="2">
        <f>((K7/100)*L7)+M7</f>
        <v>13.55</v>
      </c>
      <c r="O7" s="2" t="s">
        <v>27</v>
      </c>
      <c r="P7" s="2" t="s">
        <v>28</v>
      </c>
      <c r="Q7" s="2">
        <f t="shared" ref="Q7:Q70" si="0">0.00007854*(J7^2)</f>
        <v>8.1487140310669733E-3</v>
      </c>
      <c r="R7" s="2">
        <v>0.74353759200000002</v>
      </c>
      <c r="S7" s="2">
        <f t="shared" ref="S7:S70" si="1">0.168*R7*(J7^2.471)</f>
        <v>38.670337626179723</v>
      </c>
      <c r="T7">
        <f>EXP((-3.09096)+(2.1558*LN(J7))+(0.78445*LN(N7))+(0.3594*LOG10(R7)))</f>
        <v>49.948173130341964</v>
      </c>
      <c r="U7">
        <f>0.1282*J7^2.6</f>
        <v>53.540899027627177</v>
      </c>
      <c r="V7">
        <f>0.3338*J7^2.3153</f>
        <v>71.995711095120015</v>
      </c>
      <c r="W7">
        <f>2.7182^(-1.91+2.59*LN(J7))</f>
        <v>60.417334635505924</v>
      </c>
      <c r="X7" t="s">
        <v>94</v>
      </c>
    </row>
    <row r="8" spans="1:24" ht="30" x14ac:dyDescent="0.25">
      <c r="A8" s="2">
        <v>2</v>
      </c>
      <c r="B8" s="2" t="s">
        <v>93</v>
      </c>
      <c r="C8" s="6">
        <v>44845</v>
      </c>
      <c r="D8" s="2" t="s">
        <v>23</v>
      </c>
      <c r="E8" s="2" t="s">
        <v>24</v>
      </c>
      <c r="F8" s="2">
        <v>1</v>
      </c>
      <c r="G8" s="7" t="s">
        <v>25</v>
      </c>
      <c r="H8" s="2" t="s">
        <v>26</v>
      </c>
      <c r="I8" s="2">
        <v>47</v>
      </c>
      <c r="J8" s="2">
        <f t="shared" ref="J8:J71" si="2">I8/3.1416</f>
        <v>14.96052966641202</v>
      </c>
      <c r="K8" s="2">
        <v>135</v>
      </c>
      <c r="L8" s="2">
        <v>14.6</v>
      </c>
      <c r="M8" s="2">
        <v>1.6</v>
      </c>
      <c r="N8" s="2">
        <f t="shared" ref="N8:N71" si="3">((K8/100)*L8)+M8</f>
        <v>21.310000000000002</v>
      </c>
      <c r="O8" s="2" t="s">
        <v>27</v>
      </c>
      <c r="P8" s="2" t="s">
        <v>28</v>
      </c>
      <c r="Q8" s="2">
        <f t="shared" si="0"/>
        <v>1.7578622358034125E-2</v>
      </c>
      <c r="R8" s="2">
        <v>0.743537593</v>
      </c>
      <c r="S8" s="2">
        <f t="shared" si="1"/>
        <v>99.978398323920899</v>
      </c>
      <c r="T8">
        <f t="shared" ref="T8:T71" si="4">EXP((-3.09096)+(2.1558*LN(J8))+(0.78445*LN(N8))+(0.3594*LOG10(R8)))</f>
        <v>163.18617179326409</v>
      </c>
      <c r="U8">
        <f t="shared" ref="U8:U71" si="5">0.1282*J8^2.6</f>
        <v>145.46219822149288</v>
      </c>
      <c r="V8">
        <f t="shared" ref="V8:V71" si="6">0.3338*J8^2.3153</f>
        <v>175.32387111797175</v>
      </c>
      <c r="W8">
        <f t="shared" ref="W8:W71" si="7">2.7182^(-1.91+2.59*LN(J8))</f>
        <v>163.50971203876935</v>
      </c>
    </row>
    <row r="9" spans="1:24" ht="30" x14ac:dyDescent="0.25">
      <c r="A9" s="2">
        <v>3</v>
      </c>
      <c r="B9" s="2" t="s">
        <v>93</v>
      </c>
      <c r="C9" s="6">
        <v>44845</v>
      </c>
      <c r="D9" s="2" t="s">
        <v>23</v>
      </c>
      <c r="E9" s="2" t="s">
        <v>24</v>
      </c>
      <c r="F9" s="2">
        <v>1</v>
      </c>
      <c r="G9" s="7" t="s">
        <v>25</v>
      </c>
      <c r="H9" s="2" t="s">
        <v>26</v>
      </c>
      <c r="I9" s="2">
        <v>23</v>
      </c>
      <c r="J9" s="2">
        <f t="shared" si="2"/>
        <v>7.3211102622867328</v>
      </c>
      <c r="K9" s="2">
        <v>96</v>
      </c>
      <c r="L9" s="2">
        <v>14.6</v>
      </c>
      <c r="M9" s="2">
        <v>1.6</v>
      </c>
      <c r="N9" s="2">
        <f t="shared" si="3"/>
        <v>15.616</v>
      </c>
      <c r="O9" s="2" t="s">
        <v>27</v>
      </c>
      <c r="P9" s="2" t="s">
        <v>28</v>
      </c>
      <c r="Q9" s="2">
        <f t="shared" si="0"/>
        <v>4.2096384008148717E-3</v>
      </c>
      <c r="R9" s="2">
        <v>0.74353759399999997</v>
      </c>
      <c r="S9" s="2">
        <f t="shared" si="1"/>
        <v>17.099438572851007</v>
      </c>
      <c r="T9">
        <f t="shared" si="4"/>
        <v>27.395309038109158</v>
      </c>
      <c r="U9">
        <f t="shared" si="5"/>
        <v>22.687575589495097</v>
      </c>
      <c r="V9">
        <f t="shared" si="6"/>
        <v>33.515163275326138</v>
      </c>
      <c r="W9">
        <f t="shared" si="7"/>
        <v>25.686764013889622</v>
      </c>
      <c r="X9" t="s">
        <v>94</v>
      </c>
    </row>
    <row r="10" spans="1:24" ht="30" x14ac:dyDescent="0.25">
      <c r="A10" s="2">
        <v>4</v>
      </c>
      <c r="B10" s="2" t="s">
        <v>93</v>
      </c>
      <c r="C10" s="6">
        <v>44845</v>
      </c>
      <c r="D10" s="2" t="s">
        <v>23</v>
      </c>
      <c r="E10" s="2" t="s">
        <v>24</v>
      </c>
      <c r="F10" s="2">
        <v>1</v>
      </c>
      <c r="G10" s="7" t="s">
        <v>25</v>
      </c>
      <c r="H10" s="2" t="s">
        <v>26</v>
      </c>
      <c r="I10" s="2">
        <v>47</v>
      </c>
      <c r="J10" s="2">
        <f t="shared" si="2"/>
        <v>14.96052966641202</v>
      </c>
      <c r="K10" s="2">
        <v>138</v>
      </c>
      <c r="L10" s="2">
        <v>11</v>
      </c>
      <c r="M10" s="2">
        <v>1.6</v>
      </c>
      <c r="N10" s="2">
        <f t="shared" si="3"/>
        <v>16.78</v>
      </c>
      <c r="O10" s="2" t="s">
        <v>27</v>
      </c>
      <c r="P10" s="2" t="s">
        <v>28</v>
      </c>
      <c r="Q10" s="2">
        <f t="shared" si="0"/>
        <v>1.7578622358034125E-2</v>
      </c>
      <c r="R10" s="2">
        <v>0.74353759500000005</v>
      </c>
      <c r="S10" s="2">
        <f t="shared" si="1"/>
        <v>99.978398592847185</v>
      </c>
      <c r="T10">
        <f t="shared" si="4"/>
        <v>135.28950808840537</v>
      </c>
      <c r="U10">
        <f t="shared" si="5"/>
        <v>145.46219822149288</v>
      </c>
      <c r="V10">
        <f t="shared" si="6"/>
        <v>175.32387111797175</v>
      </c>
      <c r="W10">
        <f t="shared" si="7"/>
        <v>163.50971203876935</v>
      </c>
      <c r="X10" t="s">
        <v>94</v>
      </c>
    </row>
    <row r="11" spans="1:24" ht="30" x14ac:dyDescent="0.25">
      <c r="A11" s="2">
        <v>5</v>
      </c>
      <c r="B11" s="2" t="s">
        <v>93</v>
      </c>
      <c r="C11" s="6">
        <v>44845</v>
      </c>
      <c r="D11" s="2" t="s">
        <v>23</v>
      </c>
      <c r="E11" s="2" t="s">
        <v>24</v>
      </c>
      <c r="F11" s="2">
        <v>1</v>
      </c>
      <c r="G11" s="7" t="s">
        <v>25</v>
      </c>
      <c r="H11" s="2" t="s">
        <v>26</v>
      </c>
      <c r="I11" s="2">
        <v>36</v>
      </c>
      <c r="J11" s="2">
        <f t="shared" si="2"/>
        <v>11.45912910618793</v>
      </c>
      <c r="K11" s="2">
        <v>120</v>
      </c>
      <c r="L11" s="2">
        <v>11.9</v>
      </c>
      <c r="M11" s="2">
        <v>1.6</v>
      </c>
      <c r="N11" s="2">
        <f t="shared" si="3"/>
        <v>15.879999999999999</v>
      </c>
      <c r="O11" s="2" t="s">
        <v>27</v>
      </c>
      <c r="P11" s="2" t="s">
        <v>28</v>
      </c>
      <c r="Q11" s="2">
        <f t="shared" si="0"/>
        <v>1.0313216195569139E-2</v>
      </c>
      <c r="R11" s="2">
        <v>0.74353759600000002</v>
      </c>
      <c r="S11" s="2">
        <f t="shared" si="1"/>
        <v>51.733975034763915</v>
      </c>
      <c r="T11">
        <f t="shared" si="4"/>
        <v>72.920831093912767</v>
      </c>
      <c r="U11">
        <f t="shared" si="5"/>
        <v>72.72474677029858</v>
      </c>
      <c r="V11">
        <f t="shared" si="6"/>
        <v>94.567097742895726</v>
      </c>
      <c r="W11">
        <f t="shared" si="7"/>
        <v>81.9676731853219</v>
      </c>
      <c r="X11" t="s">
        <v>94</v>
      </c>
    </row>
    <row r="12" spans="1:24" ht="30" x14ac:dyDescent="0.25">
      <c r="A12" s="2">
        <v>6</v>
      </c>
      <c r="B12" s="2" t="s">
        <v>93</v>
      </c>
      <c r="C12" s="6">
        <v>44845</v>
      </c>
      <c r="D12" s="2" t="s">
        <v>23</v>
      </c>
      <c r="E12" s="2" t="s">
        <v>24</v>
      </c>
      <c r="F12" s="2">
        <v>1</v>
      </c>
      <c r="G12" s="7" t="s">
        <v>25</v>
      </c>
      <c r="H12" s="2" t="s">
        <v>26</v>
      </c>
      <c r="I12" s="2">
        <v>24</v>
      </c>
      <c r="J12" s="2">
        <f t="shared" si="2"/>
        <v>7.6394194041252863</v>
      </c>
      <c r="K12" s="2">
        <v>100</v>
      </c>
      <c r="L12" s="2">
        <v>12</v>
      </c>
      <c r="M12" s="2">
        <v>1.39</v>
      </c>
      <c r="N12" s="2">
        <f t="shared" si="3"/>
        <v>13.39</v>
      </c>
      <c r="O12" s="2" t="s">
        <v>27</v>
      </c>
      <c r="P12" s="2" t="s">
        <v>28</v>
      </c>
      <c r="Q12" s="2">
        <f t="shared" si="0"/>
        <v>4.5836516424751714E-3</v>
      </c>
      <c r="R12" s="2">
        <v>0.74353759699999999</v>
      </c>
      <c r="S12" s="2">
        <f t="shared" si="1"/>
        <v>18.995658294464846</v>
      </c>
      <c r="T12">
        <f t="shared" si="4"/>
        <v>26.615211641228562</v>
      </c>
      <c r="U12">
        <f t="shared" si="5"/>
        <v>25.342236768879172</v>
      </c>
      <c r="V12">
        <f t="shared" si="6"/>
        <v>36.985881057216311</v>
      </c>
      <c r="W12">
        <f t="shared" si="7"/>
        <v>28.680054711321386</v>
      </c>
    </row>
    <row r="13" spans="1:24" ht="30" x14ac:dyDescent="0.25">
      <c r="A13" s="2">
        <v>7</v>
      </c>
      <c r="B13" s="2" t="s">
        <v>93</v>
      </c>
      <c r="C13" s="6">
        <v>44845</v>
      </c>
      <c r="D13" s="2" t="s">
        <v>23</v>
      </c>
      <c r="E13" s="2" t="s">
        <v>24</v>
      </c>
      <c r="F13" s="2">
        <v>1</v>
      </c>
      <c r="G13" s="7" t="s">
        <v>25</v>
      </c>
      <c r="H13" s="2" t="s">
        <v>26</v>
      </c>
      <c r="I13" s="2">
        <v>76</v>
      </c>
      <c r="J13" s="2">
        <f t="shared" si="2"/>
        <v>24.191494779730075</v>
      </c>
      <c r="K13" s="2">
        <v>110</v>
      </c>
      <c r="L13" s="2">
        <v>11</v>
      </c>
      <c r="M13" s="2">
        <v>1.39</v>
      </c>
      <c r="N13" s="2">
        <f t="shared" si="3"/>
        <v>13.490000000000002</v>
      </c>
      <c r="O13" s="2" t="s">
        <v>27</v>
      </c>
      <c r="P13" s="2" t="s">
        <v>28</v>
      </c>
      <c r="Q13" s="2">
        <f t="shared" si="0"/>
        <v>4.5963840081487149E-2</v>
      </c>
      <c r="R13" s="2">
        <v>0.74353759799999997</v>
      </c>
      <c r="S13" s="2">
        <f t="shared" si="1"/>
        <v>327.82551901996959</v>
      </c>
      <c r="T13">
        <f t="shared" si="4"/>
        <v>321.264931580054</v>
      </c>
      <c r="U13">
        <f t="shared" si="5"/>
        <v>507.47079736204228</v>
      </c>
      <c r="V13">
        <f t="shared" si="6"/>
        <v>533.43387431362021</v>
      </c>
      <c r="W13">
        <f t="shared" si="7"/>
        <v>567.67665203864885</v>
      </c>
      <c r="X13" t="s">
        <v>94</v>
      </c>
    </row>
    <row r="14" spans="1:24" ht="30" x14ac:dyDescent="0.25">
      <c r="A14" s="2">
        <v>8</v>
      </c>
      <c r="B14" s="2" t="s">
        <v>93</v>
      </c>
      <c r="C14" s="6">
        <v>44845</v>
      </c>
      <c r="D14" s="2" t="s">
        <v>23</v>
      </c>
      <c r="E14" s="2" t="s">
        <v>24</v>
      </c>
      <c r="F14" s="2">
        <v>1</v>
      </c>
      <c r="G14" s="7" t="s">
        <v>25</v>
      </c>
      <c r="H14" s="2" t="s">
        <v>26</v>
      </c>
      <c r="I14" s="2">
        <v>23</v>
      </c>
      <c r="J14" s="2">
        <f t="shared" si="2"/>
        <v>7.3211102622867328</v>
      </c>
      <c r="K14" s="2">
        <v>55</v>
      </c>
      <c r="L14" s="2">
        <v>8</v>
      </c>
      <c r="M14" s="2">
        <v>1.39</v>
      </c>
      <c r="N14" s="2">
        <f t="shared" si="3"/>
        <v>5.79</v>
      </c>
      <c r="O14" s="2" t="s">
        <v>27</v>
      </c>
      <c r="P14" s="2" t="s">
        <v>28</v>
      </c>
      <c r="Q14" s="2">
        <f t="shared" si="0"/>
        <v>4.2096384008148717E-3</v>
      </c>
      <c r="R14" s="2">
        <v>0.74353759900000005</v>
      </c>
      <c r="S14" s="2">
        <f t="shared" si="1"/>
        <v>17.099438687838056</v>
      </c>
      <c r="T14">
        <f t="shared" si="4"/>
        <v>12.579505630612509</v>
      </c>
      <c r="U14">
        <f t="shared" si="5"/>
        <v>22.687575589495097</v>
      </c>
      <c r="V14">
        <f t="shared" si="6"/>
        <v>33.515163275326138</v>
      </c>
      <c r="W14">
        <f t="shared" si="7"/>
        <v>25.686764013889622</v>
      </c>
      <c r="X14" t="s">
        <v>94</v>
      </c>
    </row>
    <row r="15" spans="1:24" ht="30" x14ac:dyDescent="0.25">
      <c r="A15" s="2">
        <v>9</v>
      </c>
      <c r="B15" s="2" t="s">
        <v>93</v>
      </c>
      <c r="C15" s="6">
        <v>44845</v>
      </c>
      <c r="D15" s="2" t="s">
        <v>23</v>
      </c>
      <c r="E15" s="2" t="s">
        <v>24</v>
      </c>
      <c r="F15" s="2">
        <v>1</v>
      </c>
      <c r="G15" s="7" t="s">
        <v>25</v>
      </c>
      <c r="H15" s="2" t="s">
        <v>26</v>
      </c>
      <c r="I15" s="2">
        <v>13</v>
      </c>
      <c r="J15" s="2">
        <f t="shared" si="2"/>
        <v>4.1380188439011967</v>
      </c>
      <c r="K15" s="2">
        <v>53</v>
      </c>
      <c r="L15" s="2">
        <v>8</v>
      </c>
      <c r="M15" s="2">
        <v>1.39</v>
      </c>
      <c r="N15" s="2">
        <f t="shared" si="3"/>
        <v>5.63</v>
      </c>
      <c r="O15" s="2" t="s">
        <v>27</v>
      </c>
      <c r="P15" s="2" t="s">
        <v>28</v>
      </c>
      <c r="Q15" s="2">
        <f t="shared" si="0"/>
        <v>1.3448561242678889E-3</v>
      </c>
      <c r="R15" s="2">
        <v>0.74353760000000002</v>
      </c>
      <c r="S15" s="2">
        <f t="shared" si="1"/>
        <v>4.1754798831472169</v>
      </c>
      <c r="T15">
        <f t="shared" si="4"/>
        <v>3.597020351274185</v>
      </c>
      <c r="U15">
        <f t="shared" si="5"/>
        <v>5.1469320142483639</v>
      </c>
      <c r="V15">
        <f t="shared" si="6"/>
        <v>8.9442910808145122</v>
      </c>
      <c r="W15">
        <f t="shared" si="7"/>
        <v>5.8609349644424098</v>
      </c>
    </row>
    <row r="16" spans="1:24" ht="30" x14ac:dyDescent="0.25">
      <c r="A16" s="2">
        <v>10</v>
      </c>
      <c r="B16" s="2" t="s">
        <v>93</v>
      </c>
      <c r="C16" s="6">
        <v>44845</v>
      </c>
      <c r="D16" s="2" t="s">
        <v>23</v>
      </c>
      <c r="E16" s="2" t="s">
        <v>24</v>
      </c>
      <c r="F16" s="2">
        <v>1</v>
      </c>
      <c r="G16" s="7" t="s">
        <v>25</v>
      </c>
      <c r="H16" s="2" t="s">
        <v>26</v>
      </c>
      <c r="I16" s="2">
        <v>8.5</v>
      </c>
      <c r="J16" s="2">
        <f t="shared" si="2"/>
        <v>2.7056277056277058</v>
      </c>
      <c r="K16" s="2">
        <v>48</v>
      </c>
      <c r="L16" s="2">
        <v>8</v>
      </c>
      <c r="M16" s="2">
        <v>1.39</v>
      </c>
      <c r="N16" s="2">
        <f t="shared" si="3"/>
        <v>5.2299999999999995</v>
      </c>
      <c r="O16" s="2" t="s">
        <v>27</v>
      </c>
      <c r="P16" s="2" t="s">
        <v>28</v>
      </c>
      <c r="Q16" s="2">
        <f t="shared" si="0"/>
        <v>5.7494588744588749E-4</v>
      </c>
      <c r="R16" s="2">
        <v>0.74353760099999999</v>
      </c>
      <c r="S16" s="2">
        <f t="shared" si="1"/>
        <v>1.4613240712096331</v>
      </c>
      <c r="T16">
        <f t="shared" si="4"/>
        <v>1.3584306619067099</v>
      </c>
      <c r="U16">
        <f t="shared" si="5"/>
        <v>1.7052376879855005</v>
      </c>
      <c r="V16">
        <f t="shared" si="6"/>
        <v>3.3443869448771912</v>
      </c>
      <c r="W16">
        <f t="shared" si="7"/>
        <v>1.9501275798813744</v>
      </c>
    </row>
    <row r="17" spans="1:24" ht="30" x14ac:dyDescent="0.25">
      <c r="A17" s="2">
        <v>11</v>
      </c>
      <c r="B17" s="2" t="s">
        <v>93</v>
      </c>
      <c r="C17" s="6">
        <v>44845</v>
      </c>
      <c r="D17" s="2" t="s">
        <v>23</v>
      </c>
      <c r="E17" s="2" t="s">
        <v>24</v>
      </c>
      <c r="F17" s="2">
        <v>1</v>
      </c>
      <c r="G17" s="7" t="s">
        <v>25</v>
      </c>
      <c r="H17" s="2" t="s">
        <v>26</v>
      </c>
      <c r="I17" s="2">
        <v>14</v>
      </c>
      <c r="J17" s="2">
        <f t="shared" si="2"/>
        <v>4.4563279857397502</v>
      </c>
      <c r="K17" s="2">
        <v>72</v>
      </c>
      <c r="L17" s="2">
        <v>8</v>
      </c>
      <c r="M17" s="2">
        <v>1.39</v>
      </c>
      <c r="N17" s="2">
        <f t="shared" si="3"/>
        <v>7.1499999999999995</v>
      </c>
      <c r="O17" s="2" t="s">
        <v>27</v>
      </c>
      <c r="P17" s="2" t="s">
        <v>28</v>
      </c>
      <c r="Q17" s="2">
        <f t="shared" si="0"/>
        <v>1.5597147950089125E-3</v>
      </c>
      <c r="R17" s="2">
        <v>0.74353760199999996</v>
      </c>
      <c r="S17" s="2">
        <f t="shared" si="1"/>
        <v>5.0145821387054257</v>
      </c>
      <c r="T17">
        <f t="shared" si="4"/>
        <v>5.0903858116425313</v>
      </c>
      <c r="U17">
        <f t="shared" si="5"/>
        <v>6.2406324996739704</v>
      </c>
      <c r="V17">
        <f t="shared" si="6"/>
        <v>10.618498786563077</v>
      </c>
      <c r="W17">
        <f t="shared" si="7"/>
        <v>7.1010524889310638</v>
      </c>
    </row>
    <row r="18" spans="1:24" ht="30" x14ac:dyDescent="0.25">
      <c r="A18" s="2">
        <v>25</v>
      </c>
      <c r="B18" s="2" t="s">
        <v>93</v>
      </c>
      <c r="C18" s="6">
        <v>44845</v>
      </c>
      <c r="D18" s="2" t="s">
        <v>23</v>
      </c>
      <c r="E18" s="2" t="s">
        <v>24</v>
      </c>
      <c r="F18" s="2">
        <v>2</v>
      </c>
      <c r="G18" s="7" t="s">
        <v>29</v>
      </c>
      <c r="H18" s="2" t="s">
        <v>30</v>
      </c>
      <c r="I18" s="2">
        <v>47</v>
      </c>
      <c r="J18" s="2">
        <f t="shared" si="2"/>
        <v>14.96052966641202</v>
      </c>
      <c r="K18" s="2">
        <v>148</v>
      </c>
      <c r="L18" s="2">
        <v>7.7</v>
      </c>
      <c r="M18" s="2">
        <v>1.39</v>
      </c>
      <c r="N18" s="2">
        <f t="shared" si="3"/>
        <v>12.786000000000001</v>
      </c>
      <c r="O18" s="2" t="s">
        <v>27</v>
      </c>
      <c r="P18" s="2" t="s">
        <v>28</v>
      </c>
      <c r="Q18" s="2">
        <f t="shared" si="0"/>
        <v>1.7578622358034125E-2</v>
      </c>
      <c r="R18" s="2">
        <v>0.62</v>
      </c>
      <c r="S18" s="2">
        <f t="shared" si="1"/>
        <v>83.3671458503255</v>
      </c>
      <c r="T18">
        <f t="shared" si="4"/>
        <v>106.25202287576079</v>
      </c>
      <c r="U18">
        <f t="shared" si="5"/>
        <v>145.46219822149288</v>
      </c>
      <c r="V18">
        <f t="shared" si="6"/>
        <v>175.32387111797175</v>
      </c>
      <c r="W18">
        <f t="shared" si="7"/>
        <v>163.50971203876935</v>
      </c>
      <c r="X18" s="8"/>
    </row>
    <row r="19" spans="1:24" ht="30" x14ac:dyDescent="0.25">
      <c r="A19" s="2">
        <v>26</v>
      </c>
      <c r="B19" s="2" t="s">
        <v>93</v>
      </c>
      <c r="C19" s="6">
        <v>44845</v>
      </c>
      <c r="D19" s="2" t="s">
        <v>23</v>
      </c>
      <c r="E19" s="2" t="s">
        <v>24</v>
      </c>
      <c r="F19" s="2">
        <v>2</v>
      </c>
      <c r="G19" s="7" t="s">
        <v>29</v>
      </c>
      <c r="H19" s="2" t="s">
        <v>30</v>
      </c>
      <c r="I19" s="2">
        <v>56</v>
      </c>
      <c r="J19" s="2">
        <f t="shared" si="2"/>
        <v>17.825311942959001</v>
      </c>
      <c r="K19" s="2">
        <v>138</v>
      </c>
      <c r="L19" s="2">
        <v>10.4</v>
      </c>
      <c r="M19" s="2">
        <v>1.39</v>
      </c>
      <c r="N19" s="2">
        <f t="shared" si="3"/>
        <v>15.741999999999999</v>
      </c>
      <c r="O19" s="2" t="s">
        <v>27</v>
      </c>
      <c r="P19" s="2" t="s">
        <v>28</v>
      </c>
      <c r="Q19" s="2">
        <f t="shared" si="0"/>
        <v>2.4955436720142599E-2</v>
      </c>
      <c r="R19" s="2">
        <v>0.62</v>
      </c>
      <c r="S19" s="2">
        <f t="shared" si="1"/>
        <v>128.53273270057875</v>
      </c>
      <c r="T19">
        <f t="shared" si="4"/>
        <v>182.48534921053911</v>
      </c>
      <c r="U19">
        <f t="shared" si="5"/>
        <v>229.39533716852878</v>
      </c>
      <c r="V19">
        <f t="shared" si="6"/>
        <v>263.03444230168952</v>
      </c>
      <c r="W19">
        <f t="shared" si="7"/>
        <v>257.40155071838257</v>
      </c>
      <c r="X19" s="8"/>
    </row>
    <row r="20" spans="1:24" ht="30" x14ac:dyDescent="0.25">
      <c r="A20" s="2">
        <v>27</v>
      </c>
      <c r="B20" s="2" t="s">
        <v>93</v>
      </c>
      <c r="C20" s="6">
        <v>44845</v>
      </c>
      <c r="D20" s="2" t="s">
        <v>23</v>
      </c>
      <c r="E20" s="2" t="s">
        <v>24</v>
      </c>
      <c r="F20" s="2">
        <v>2</v>
      </c>
      <c r="G20" s="7" t="s">
        <v>29</v>
      </c>
      <c r="H20" s="2" t="s">
        <v>30</v>
      </c>
      <c r="I20" s="2">
        <v>53</v>
      </c>
      <c r="J20" s="2">
        <f t="shared" si="2"/>
        <v>16.870384517443341</v>
      </c>
      <c r="K20" s="2">
        <v>104</v>
      </c>
      <c r="L20" s="2">
        <v>10.4</v>
      </c>
      <c r="M20" s="2">
        <v>1.39</v>
      </c>
      <c r="N20" s="2">
        <f t="shared" si="3"/>
        <v>12.206000000000001</v>
      </c>
      <c r="O20" s="2" t="s">
        <v>27</v>
      </c>
      <c r="P20" s="2" t="s">
        <v>28</v>
      </c>
      <c r="Q20" s="2">
        <f t="shared" si="0"/>
        <v>2.2353259485612429E-2</v>
      </c>
      <c r="R20" s="2">
        <v>0.62</v>
      </c>
      <c r="S20" s="2">
        <f t="shared" si="1"/>
        <v>112.18293551811927</v>
      </c>
      <c r="T20">
        <f t="shared" si="4"/>
        <v>132.74158707605852</v>
      </c>
      <c r="U20">
        <f t="shared" si="5"/>
        <v>198.79844208707271</v>
      </c>
      <c r="V20">
        <f t="shared" si="6"/>
        <v>231.55214135807404</v>
      </c>
      <c r="W20">
        <f t="shared" si="7"/>
        <v>223.19298251892192</v>
      </c>
      <c r="X20" s="8"/>
    </row>
    <row r="21" spans="1:24" ht="30" x14ac:dyDescent="0.25">
      <c r="A21" s="2">
        <v>28</v>
      </c>
      <c r="B21" s="2" t="s">
        <v>93</v>
      </c>
      <c r="C21" s="6">
        <v>44845</v>
      </c>
      <c r="D21" s="2" t="s">
        <v>23</v>
      </c>
      <c r="E21" s="2" t="s">
        <v>24</v>
      </c>
      <c r="F21" s="2">
        <v>2</v>
      </c>
      <c r="G21" s="7" t="s">
        <v>29</v>
      </c>
      <c r="H21" s="2" t="s">
        <v>26</v>
      </c>
      <c r="I21" s="2">
        <v>34</v>
      </c>
      <c r="J21" s="2">
        <f t="shared" si="2"/>
        <v>10.822510822510823</v>
      </c>
      <c r="K21" s="2">
        <v>102</v>
      </c>
      <c r="L21" s="2">
        <v>11.6</v>
      </c>
      <c r="M21" s="2">
        <v>1.6</v>
      </c>
      <c r="N21" s="2">
        <f t="shared" si="3"/>
        <v>13.431999999999999</v>
      </c>
      <c r="O21" s="2" t="s">
        <v>27</v>
      </c>
      <c r="P21" s="2" t="s">
        <v>28</v>
      </c>
      <c r="Q21" s="2">
        <f t="shared" si="0"/>
        <v>9.1991341991341999E-3</v>
      </c>
      <c r="R21" s="2">
        <v>0.74353761900000004</v>
      </c>
      <c r="S21" s="2">
        <f t="shared" si="1"/>
        <v>44.91969380346049</v>
      </c>
      <c r="T21">
        <f t="shared" si="4"/>
        <v>56.532698420456924</v>
      </c>
      <c r="U21">
        <f t="shared" si="5"/>
        <v>62.681719266172564</v>
      </c>
      <c r="V21">
        <f t="shared" si="6"/>
        <v>82.844945652770164</v>
      </c>
      <c r="W21">
        <f t="shared" si="7"/>
        <v>70.6889385682761</v>
      </c>
      <c r="X21" s="8"/>
    </row>
    <row r="22" spans="1:24" ht="30" x14ac:dyDescent="0.25">
      <c r="A22" s="2">
        <v>29</v>
      </c>
      <c r="B22" s="2" t="s">
        <v>93</v>
      </c>
      <c r="C22" s="6">
        <v>44845</v>
      </c>
      <c r="D22" s="2" t="s">
        <v>23</v>
      </c>
      <c r="E22" s="2" t="s">
        <v>24</v>
      </c>
      <c r="F22" s="2">
        <v>2</v>
      </c>
      <c r="G22" s="7" t="s">
        <v>29</v>
      </c>
      <c r="H22" s="2" t="s">
        <v>26</v>
      </c>
      <c r="I22" s="2">
        <v>25</v>
      </c>
      <c r="J22" s="2">
        <f t="shared" si="2"/>
        <v>7.9577285459638398</v>
      </c>
      <c r="K22" s="2">
        <v>72</v>
      </c>
      <c r="L22" s="2">
        <v>11.6</v>
      </c>
      <c r="M22" s="2">
        <v>1.6</v>
      </c>
      <c r="N22" s="2">
        <f t="shared" si="3"/>
        <v>9.952</v>
      </c>
      <c r="O22" s="2" t="s">
        <v>27</v>
      </c>
      <c r="P22" s="2" t="s">
        <v>28</v>
      </c>
      <c r="Q22" s="2">
        <f t="shared" si="0"/>
        <v>4.9735803412274005E-3</v>
      </c>
      <c r="R22" s="2">
        <v>0.74353761900000004</v>
      </c>
      <c r="S22" s="2">
        <f t="shared" si="1"/>
        <v>21.011746117579285</v>
      </c>
      <c r="T22">
        <f t="shared" si="4"/>
        <v>23.028060715041907</v>
      </c>
      <c r="U22">
        <f t="shared" si="5"/>
        <v>28.179918857466539</v>
      </c>
      <c r="V22">
        <f t="shared" si="6"/>
        <v>40.65213721732119</v>
      </c>
      <c r="W22">
        <f t="shared" si="7"/>
        <v>31.878369457947244</v>
      </c>
      <c r="X22" s="8"/>
    </row>
    <row r="23" spans="1:24" ht="30" x14ac:dyDescent="0.25">
      <c r="A23" s="2">
        <v>30</v>
      </c>
      <c r="B23" s="2" t="s">
        <v>93</v>
      </c>
      <c r="C23" s="6">
        <v>44845</v>
      </c>
      <c r="D23" s="2" t="s">
        <v>23</v>
      </c>
      <c r="E23" s="2" t="s">
        <v>24</v>
      </c>
      <c r="F23" s="2">
        <v>2</v>
      </c>
      <c r="G23" s="7" t="s">
        <v>29</v>
      </c>
      <c r="H23" s="2" t="s">
        <v>26</v>
      </c>
      <c r="I23" s="2">
        <v>15</v>
      </c>
      <c r="J23" s="2">
        <f t="shared" si="2"/>
        <v>4.7746371275783037</v>
      </c>
      <c r="K23" s="2">
        <v>82</v>
      </c>
      <c r="L23" s="2">
        <v>9</v>
      </c>
      <c r="M23" s="2">
        <v>1.39</v>
      </c>
      <c r="N23" s="2">
        <f t="shared" si="3"/>
        <v>8.77</v>
      </c>
      <c r="O23" s="2" t="s">
        <v>27</v>
      </c>
      <c r="P23" s="2" t="s">
        <v>28</v>
      </c>
      <c r="Q23" s="2">
        <f t="shared" si="0"/>
        <v>1.7904889228418639E-3</v>
      </c>
      <c r="R23" s="2">
        <v>0.74353761900000004</v>
      </c>
      <c r="S23" s="2">
        <f t="shared" si="1"/>
        <v>5.9466706240232519</v>
      </c>
      <c r="T23">
        <f t="shared" si="4"/>
        <v>6.9329979975071794</v>
      </c>
      <c r="U23">
        <f t="shared" si="5"/>
        <v>7.4667737024362948</v>
      </c>
      <c r="V23">
        <f t="shared" si="6"/>
        <v>12.457674316585235</v>
      </c>
      <c r="W23">
        <f t="shared" si="7"/>
        <v>8.4903410376944777</v>
      </c>
      <c r="X23" s="8"/>
    </row>
    <row r="24" spans="1:24" ht="30" x14ac:dyDescent="0.25">
      <c r="A24" s="2">
        <v>31</v>
      </c>
      <c r="B24" s="2" t="s">
        <v>93</v>
      </c>
      <c r="C24" s="6">
        <v>44845</v>
      </c>
      <c r="D24" s="2" t="s">
        <v>23</v>
      </c>
      <c r="E24" s="2" t="s">
        <v>24</v>
      </c>
      <c r="F24" s="2">
        <v>2</v>
      </c>
      <c r="G24" s="7" t="s">
        <v>29</v>
      </c>
      <c r="H24" s="2" t="s">
        <v>26</v>
      </c>
      <c r="I24" s="2">
        <v>16</v>
      </c>
      <c r="J24" s="2">
        <f t="shared" si="2"/>
        <v>5.0929462694168581</v>
      </c>
      <c r="K24" s="2">
        <v>108</v>
      </c>
      <c r="L24" s="2">
        <v>9.3000000000000007</v>
      </c>
      <c r="M24" s="2">
        <v>1.39</v>
      </c>
      <c r="N24" s="2">
        <f t="shared" si="3"/>
        <v>11.434000000000003</v>
      </c>
      <c r="O24" s="2" t="s">
        <v>27</v>
      </c>
      <c r="P24" s="2" t="s">
        <v>28</v>
      </c>
      <c r="Q24" s="2">
        <f t="shared" si="0"/>
        <v>2.0371785077667433E-3</v>
      </c>
      <c r="R24" s="2">
        <v>0.74353761900000004</v>
      </c>
      <c r="S24" s="2">
        <f t="shared" si="1"/>
        <v>6.9748176897057075</v>
      </c>
      <c r="T24">
        <f t="shared" si="4"/>
        <v>9.8109922931701714</v>
      </c>
      <c r="U24">
        <f t="shared" si="5"/>
        <v>8.8309549771058506</v>
      </c>
      <c r="V24">
        <f t="shared" si="6"/>
        <v>14.465447605230315</v>
      </c>
      <c r="W24">
        <f t="shared" si="7"/>
        <v>10.034999241526378</v>
      </c>
      <c r="X24" s="8"/>
    </row>
    <row r="25" spans="1:24" ht="30" x14ac:dyDescent="0.25">
      <c r="A25" s="2">
        <v>32</v>
      </c>
      <c r="B25" s="2" t="s">
        <v>93</v>
      </c>
      <c r="C25" s="6">
        <v>44845</v>
      </c>
      <c r="D25" s="2" t="s">
        <v>23</v>
      </c>
      <c r="E25" s="2" t="s">
        <v>24</v>
      </c>
      <c r="F25" s="2">
        <v>2</v>
      </c>
      <c r="G25" s="7" t="s">
        <v>29</v>
      </c>
      <c r="H25" s="2" t="s">
        <v>26</v>
      </c>
      <c r="I25" s="2">
        <v>16</v>
      </c>
      <c r="J25" s="2">
        <f t="shared" si="2"/>
        <v>5.0929462694168581</v>
      </c>
      <c r="K25" s="2">
        <v>70</v>
      </c>
      <c r="L25" s="2">
        <v>10.199999999999999</v>
      </c>
      <c r="M25" s="2">
        <v>1.39</v>
      </c>
      <c r="N25" s="2">
        <f t="shared" si="3"/>
        <v>8.5299999999999994</v>
      </c>
      <c r="O25" s="2" t="s">
        <v>27</v>
      </c>
      <c r="P25" s="2" t="s">
        <v>28</v>
      </c>
      <c r="Q25" s="2">
        <f t="shared" si="0"/>
        <v>2.0371785077667433E-3</v>
      </c>
      <c r="R25" s="2">
        <v>0.74353762000000001</v>
      </c>
      <c r="S25" s="2">
        <f t="shared" si="1"/>
        <v>6.9748176990862918</v>
      </c>
      <c r="T25">
        <f t="shared" si="4"/>
        <v>7.7963680611365884</v>
      </c>
      <c r="U25">
        <f t="shared" si="5"/>
        <v>8.8309549771058506</v>
      </c>
      <c r="V25">
        <f t="shared" si="6"/>
        <v>14.465447605230315</v>
      </c>
      <c r="W25">
        <f t="shared" si="7"/>
        <v>10.034999241526378</v>
      </c>
      <c r="X25" s="8"/>
    </row>
    <row r="26" spans="1:24" ht="30" x14ac:dyDescent="0.25">
      <c r="A26" s="2">
        <v>33</v>
      </c>
      <c r="B26" s="2" t="s">
        <v>93</v>
      </c>
      <c r="C26" s="6">
        <v>44845</v>
      </c>
      <c r="D26" s="2" t="s">
        <v>23</v>
      </c>
      <c r="E26" s="2" t="s">
        <v>24</v>
      </c>
      <c r="F26" s="2">
        <v>2</v>
      </c>
      <c r="G26" s="7" t="s">
        <v>29</v>
      </c>
      <c r="H26" s="2" t="s">
        <v>26</v>
      </c>
      <c r="I26" s="2">
        <v>17</v>
      </c>
      <c r="J26" s="2">
        <f t="shared" si="2"/>
        <v>5.4112554112554117</v>
      </c>
      <c r="K26" s="2">
        <v>96</v>
      </c>
      <c r="L26" s="2">
        <v>7.87</v>
      </c>
      <c r="M26" s="2">
        <v>1.39</v>
      </c>
      <c r="N26" s="2">
        <f t="shared" si="3"/>
        <v>8.9451999999999998</v>
      </c>
      <c r="O26" s="2" t="s">
        <v>27</v>
      </c>
      <c r="P26" s="2" t="s">
        <v>28</v>
      </c>
      <c r="Q26" s="2">
        <f t="shared" si="0"/>
        <v>2.29978354978355E-3</v>
      </c>
      <c r="R26" s="2">
        <v>0.74353762099999998</v>
      </c>
      <c r="S26" s="2">
        <f t="shared" si="1"/>
        <v>8.1019893710497879</v>
      </c>
      <c r="T26">
        <f t="shared" si="4"/>
        <v>9.2224033191944184</v>
      </c>
      <c r="U26">
        <f t="shared" si="5"/>
        <v>10.338628054070053</v>
      </c>
      <c r="V26">
        <f t="shared" si="6"/>
        <v>16.645286260385696</v>
      </c>
      <c r="W26">
        <f t="shared" si="7"/>
        <v>11.74105824423571</v>
      </c>
      <c r="X26" s="8"/>
    </row>
    <row r="27" spans="1:24" ht="30" x14ac:dyDescent="0.25">
      <c r="A27" s="2">
        <v>52</v>
      </c>
      <c r="B27" s="2" t="s">
        <v>93</v>
      </c>
      <c r="C27" s="6">
        <v>44845</v>
      </c>
      <c r="D27" s="2" t="s">
        <v>23</v>
      </c>
      <c r="E27" s="2" t="s">
        <v>24</v>
      </c>
      <c r="F27" s="2">
        <v>3</v>
      </c>
      <c r="G27" s="7" t="s">
        <v>33</v>
      </c>
      <c r="H27" s="2" t="s">
        <v>26</v>
      </c>
      <c r="I27" s="2">
        <v>80</v>
      </c>
      <c r="J27" s="2">
        <f t="shared" si="2"/>
        <v>25.464731347084289</v>
      </c>
      <c r="K27" s="2">
        <v>142</v>
      </c>
      <c r="L27" s="2">
        <v>8.4</v>
      </c>
      <c r="M27" s="2">
        <v>2.2999999999999998</v>
      </c>
      <c r="N27" s="2">
        <f t="shared" si="3"/>
        <v>14.227999999999998</v>
      </c>
      <c r="O27" s="2" t="s">
        <v>27</v>
      </c>
      <c r="P27" s="2" t="s">
        <v>28</v>
      </c>
      <c r="Q27" s="2">
        <f t="shared" si="0"/>
        <v>5.0929462694168585E-2</v>
      </c>
      <c r="R27" s="2">
        <v>0.743537636</v>
      </c>
      <c r="S27" s="2">
        <f t="shared" si="1"/>
        <v>372.12406032662642</v>
      </c>
      <c r="T27">
        <f t="shared" si="4"/>
        <v>374.13867271713656</v>
      </c>
      <c r="U27">
        <f t="shared" si="5"/>
        <v>579.86871967015918</v>
      </c>
      <c r="V27">
        <f t="shared" si="6"/>
        <v>600.69930244989598</v>
      </c>
      <c r="W27">
        <f t="shared" si="7"/>
        <v>648.32856673197421</v>
      </c>
      <c r="X27" t="s">
        <v>94</v>
      </c>
    </row>
    <row r="28" spans="1:24" ht="30" x14ac:dyDescent="0.25">
      <c r="A28" s="2">
        <v>53</v>
      </c>
      <c r="B28" s="2" t="s">
        <v>93</v>
      </c>
      <c r="C28" s="6">
        <v>44845</v>
      </c>
      <c r="D28" s="2" t="s">
        <v>23</v>
      </c>
      <c r="E28" s="2" t="s">
        <v>24</v>
      </c>
      <c r="F28" s="2">
        <v>3</v>
      </c>
      <c r="G28" s="7" t="s">
        <v>33</v>
      </c>
      <c r="H28" s="2" t="s">
        <v>26</v>
      </c>
      <c r="I28" s="2">
        <v>34</v>
      </c>
      <c r="J28" s="2">
        <f t="shared" si="2"/>
        <v>10.822510822510823</v>
      </c>
      <c r="K28" s="2">
        <v>94</v>
      </c>
      <c r="L28" s="2">
        <v>8.1300000000000008</v>
      </c>
      <c r="M28" s="2">
        <v>1.6</v>
      </c>
      <c r="N28" s="2">
        <f t="shared" si="3"/>
        <v>9.2422000000000004</v>
      </c>
      <c r="O28" s="2" t="s">
        <v>27</v>
      </c>
      <c r="P28" s="2" t="s">
        <v>28</v>
      </c>
      <c r="Q28" s="2">
        <f t="shared" si="0"/>
        <v>9.1991341991341999E-3</v>
      </c>
      <c r="R28" s="2">
        <v>0.74353763699999997</v>
      </c>
      <c r="S28" s="2">
        <f t="shared" si="1"/>
        <v>44.919694890903088</v>
      </c>
      <c r="T28">
        <f t="shared" si="4"/>
        <v>42.16307155697838</v>
      </c>
      <c r="U28">
        <f t="shared" si="5"/>
        <v>62.681719266172564</v>
      </c>
      <c r="V28">
        <f t="shared" si="6"/>
        <v>82.844945652770164</v>
      </c>
      <c r="W28">
        <f t="shared" si="7"/>
        <v>70.6889385682761</v>
      </c>
      <c r="X28" s="8"/>
    </row>
    <row r="29" spans="1:24" ht="30" x14ac:dyDescent="0.25">
      <c r="A29" s="2">
        <v>54</v>
      </c>
      <c r="B29" s="2" t="s">
        <v>93</v>
      </c>
      <c r="C29" s="6">
        <v>44845</v>
      </c>
      <c r="D29" s="2" t="s">
        <v>23</v>
      </c>
      <c r="E29" s="2" t="s">
        <v>24</v>
      </c>
      <c r="F29" s="2">
        <v>3</v>
      </c>
      <c r="G29" s="7" t="s">
        <v>33</v>
      </c>
      <c r="H29" s="2" t="s">
        <v>26</v>
      </c>
      <c r="I29" s="2">
        <v>58</v>
      </c>
      <c r="J29" s="2">
        <f t="shared" si="2"/>
        <v>18.46193022663611</v>
      </c>
      <c r="K29" s="2">
        <v>150</v>
      </c>
      <c r="L29" s="2">
        <v>9.8000000000000007</v>
      </c>
      <c r="M29" s="2">
        <v>2.4</v>
      </c>
      <c r="N29" s="2">
        <f t="shared" si="3"/>
        <v>17.100000000000001</v>
      </c>
      <c r="O29" s="2" t="s">
        <v>27</v>
      </c>
      <c r="P29" s="2" t="s">
        <v>28</v>
      </c>
      <c r="Q29" s="2">
        <f t="shared" si="0"/>
        <v>2.6769798828622363E-2</v>
      </c>
      <c r="R29" s="2">
        <v>0.74353763799999995</v>
      </c>
      <c r="S29" s="2">
        <f t="shared" si="1"/>
        <v>168.10590398309239</v>
      </c>
      <c r="T29">
        <f t="shared" si="4"/>
        <v>216.06746494927924</v>
      </c>
      <c r="U29">
        <f t="shared" si="5"/>
        <v>251.30926440639584</v>
      </c>
      <c r="V29">
        <f t="shared" si="6"/>
        <v>285.29733458719676</v>
      </c>
      <c r="W29">
        <f t="shared" si="7"/>
        <v>281.89117776272377</v>
      </c>
      <c r="X29" s="8"/>
    </row>
    <row r="30" spans="1:24" ht="30" x14ac:dyDescent="0.25">
      <c r="A30" s="2">
        <v>64</v>
      </c>
      <c r="B30" s="2" t="s">
        <v>93</v>
      </c>
      <c r="C30" s="6">
        <v>44845</v>
      </c>
      <c r="D30" s="2" t="s">
        <v>23</v>
      </c>
      <c r="E30" s="2" t="s">
        <v>24</v>
      </c>
      <c r="F30" s="2">
        <v>4</v>
      </c>
      <c r="G30" s="7" t="s">
        <v>34</v>
      </c>
      <c r="H30" s="2" t="s">
        <v>26</v>
      </c>
      <c r="I30" s="2">
        <v>76.5</v>
      </c>
      <c r="J30" s="2">
        <f t="shared" si="2"/>
        <v>24.350649350649352</v>
      </c>
      <c r="K30" s="2">
        <v>148</v>
      </c>
      <c r="L30" s="2">
        <v>14</v>
      </c>
      <c r="M30" s="2">
        <v>1.39</v>
      </c>
      <c r="N30" s="2">
        <f t="shared" si="3"/>
        <v>22.11</v>
      </c>
      <c r="O30" s="2" t="s">
        <v>27</v>
      </c>
      <c r="P30" s="2" t="s">
        <v>28</v>
      </c>
      <c r="Q30" s="2">
        <f t="shared" si="0"/>
        <v>4.6570616883116894E-2</v>
      </c>
      <c r="R30" s="2">
        <v>0.74353764499999997</v>
      </c>
      <c r="S30" s="2">
        <f t="shared" si="1"/>
        <v>333.18067572911178</v>
      </c>
      <c r="T30">
        <f t="shared" si="4"/>
        <v>480.09531823369502</v>
      </c>
      <c r="U30">
        <f t="shared" si="5"/>
        <v>516.19696539923837</v>
      </c>
      <c r="V30">
        <f t="shared" si="6"/>
        <v>541.59444538845082</v>
      </c>
      <c r="W30">
        <f t="shared" si="7"/>
        <v>577.39992549321073</v>
      </c>
      <c r="X30" s="8"/>
    </row>
    <row r="31" spans="1:24" ht="30" x14ac:dyDescent="0.25">
      <c r="A31" s="2">
        <v>65</v>
      </c>
      <c r="B31" s="2" t="s">
        <v>93</v>
      </c>
      <c r="C31" s="6">
        <v>44845</v>
      </c>
      <c r="D31" s="2" t="s">
        <v>23</v>
      </c>
      <c r="E31" s="2" t="s">
        <v>24</v>
      </c>
      <c r="F31" s="2">
        <v>4</v>
      </c>
      <c r="G31" s="7" t="s">
        <v>34</v>
      </c>
      <c r="H31" s="2" t="s">
        <v>35</v>
      </c>
      <c r="I31" s="2">
        <v>18</v>
      </c>
      <c r="J31" s="2">
        <f t="shared" si="2"/>
        <v>5.7295645530939652</v>
      </c>
      <c r="K31" s="2">
        <v>132</v>
      </c>
      <c r="L31" s="2">
        <v>3</v>
      </c>
      <c r="M31" s="2">
        <v>1.39</v>
      </c>
      <c r="N31" s="2">
        <f t="shared" si="3"/>
        <v>5.35</v>
      </c>
      <c r="O31" s="2" t="s">
        <v>27</v>
      </c>
      <c r="P31" s="2" t="s">
        <v>28</v>
      </c>
      <c r="Q31" s="2">
        <f t="shared" si="0"/>
        <v>2.5783040488922848E-3</v>
      </c>
      <c r="R31" s="2">
        <v>0.54003662799999996</v>
      </c>
      <c r="S31" s="2">
        <f t="shared" si="1"/>
        <v>6.7772111050356934</v>
      </c>
      <c r="T31">
        <f t="shared" si="4"/>
        <v>6.6307704753709844</v>
      </c>
      <c r="U31">
        <f t="shared" si="5"/>
        <v>11.995109834045556</v>
      </c>
      <c r="V31">
        <f t="shared" si="6"/>
        <v>19.000512346787204</v>
      </c>
      <c r="W31">
        <f t="shared" si="7"/>
        <v>13.614396318651814</v>
      </c>
      <c r="X31" s="8"/>
    </row>
    <row r="32" spans="1:24" ht="30" x14ac:dyDescent="0.25">
      <c r="A32" s="2">
        <v>66</v>
      </c>
      <c r="B32" s="2" t="s">
        <v>93</v>
      </c>
      <c r="C32" s="6">
        <v>44845</v>
      </c>
      <c r="D32" s="2" t="s">
        <v>23</v>
      </c>
      <c r="E32" s="2" t="s">
        <v>24</v>
      </c>
      <c r="F32" s="2">
        <v>4</v>
      </c>
      <c r="G32" s="7" t="s">
        <v>34</v>
      </c>
      <c r="H32" s="2" t="s">
        <v>35</v>
      </c>
      <c r="I32" s="2">
        <v>17.5</v>
      </c>
      <c r="J32" s="2">
        <f t="shared" si="2"/>
        <v>5.570409982174688</v>
      </c>
      <c r="K32" s="2">
        <v>146</v>
      </c>
      <c r="L32" s="2">
        <v>5</v>
      </c>
      <c r="M32" s="2">
        <v>1.39</v>
      </c>
      <c r="N32" s="2">
        <f t="shared" si="3"/>
        <v>8.69</v>
      </c>
      <c r="O32" s="2" t="s">
        <v>27</v>
      </c>
      <c r="P32" s="2" t="s">
        <v>28</v>
      </c>
      <c r="Q32" s="2">
        <f t="shared" si="0"/>
        <v>2.4370543672014261E-3</v>
      </c>
      <c r="R32" s="2">
        <v>0.54003662799999996</v>
      </c>
      <c r="S32" s="2">
        <f t="shared" si="1"/>
        <v>6.3214931546632602</v>
      </c>
      <c r="T32">
        <f t="shared" si="4"/>
        <v>9.1294768819575509</v>
      </c>
      <c r="U32">
        <f t="shared" si="5"/>
        <v>11.14794050516705</v>
      </c>
      <c r="V32">
        <f t="shared" si="6"/>
        <v>17.800773527986134</v>
      </c>
      <c r="W32">
        <f t="shared" si="7"/>
        <v>12.656455621276676</v>
      </c>
      <c r="X32" s="8"/>
    </row>
    <row r="33" spans="1:24" ht="30" x14ac:dyDescent="0.25">
      <c r="A33" s="2">
        <v>67</v>
      </c>
      <c r="B33" s="2" t="s">
        <v>93</v>
      </c>
      <c r="C33" s="6">
        <v>44845</v>
      </c>
      <c r="D33" s="2" t="s">
        <v>23</v>
      </c>
      <c r="E33" s="2" t="s">
        <v>24</v>
      </c>
      <c r="F33" s="2">
        <v>4</v>
      </c>
      <c r="G33" s="7" t="s">
        <v>34</v>
      </c>
      <c r="H33" s="2" t="s">
        <v>35</v>
      </c>
      <c r="I33" s="2">
        <v>24</v>
      </c>
      <c r="J33" s="2">
        <f t="shared" si="2"/>
        <v>7.6394194041252863</v>
      </c>
      <c r="K33" s="2">
        <v>146</v>
      </c>
      <c r="L33" s="2">
        <v>5</v>
      </c>
      <c r="M33" s="2">
        <v>1.39</v>
      </c>
      <c r="N33" s="2">
        <f t="shared" si="3"/>
        <v>8.69</v>
      </c>
      <c r="O33" s="2" t="s">
        <v>27</v>
      </c>
      <c r="P33" s="2" t="s">
        <v>28</v>
      </c>
      <c r="Q33" s="2">
        <f t="shared" si="0"/>
        <v>4.5836516424751714E-3</v>
      </c>
      <c r="R33" s="2">
        <v>0.54003662799999996</v>
      </c>
      <c r="S33" s="2">
        <f t="shared" si="1"/>
        <v>13.796681288710978</v>
      </c>
      <c r="T33">
        <f t="shared" si="4"/>
        <v>18.036981620746559</v>
      </c>
      <c r="U33">
        <f t="shared" si="5"/>
        <v>25.342236768879172</v>
      </c>
      <c r="V33">
        <f t="shared" si="6"/>
        <v>36.985881057216311</v>
      </c>
      <c r="W33">
        <f t="shared" si="7"/>
        <v>28.680054711321386</v>
      </c>
      <c r="X33" s="8"/>
    </row>
    <row r="34" spans="1:24" ht="30" x14ac:dyDescent="0.25">
      <c r="A34" s="2">
        <v>68</v>
      </c>
      <c r="B34" s="2" t="s">
        <v>93</v>
      </c>
      <c r="C34" s="6">
        <v>44845</v>
      </c>
      <c r="D34" s="2" t="s">
        <v>23</v>
      </c>
      <c r="E34" s="2" t="s">
        <v>24</v>
      </c>
      <c r="F34" s="2">
        <v>4</v>
      </c>
      <c r="G34" s="7" t="s">
        <v>34</v>
      </c>
      <c r="H34" s="2" t="s">
        <v>35</v>
      </c>
      <c r="I34" s="2">
        <v>32.5</v>
      </c>
      <c r="J34" s="2">
        <f t="shared" si="2"/>
        <v>10.345047109752992</v>
      </c>
      <c r="K34" s="2">
        <v>76</v>
      </c>
      <c r="L34" s="2">
        <v>12.8</v>
      </c>
      <c r="M34" s="2">
        <v>1.39</v>
      </c>
      <c r="N34" s="2">
        <f t="shared" si="3"/>
        <v>11.118000000000002</v>
      </c>
      <c r="O34" s="2" t="s">
        <v>27</v>
      </c>
      <c r="P34" s="2" t="s">
        <v>28</v>
      </c>
      <c r="Q34" s="2">
        <f t="shared" si="0"/>
        <v>8.4053507766743054E-3</v>
      </c>
      <c r="R34" s="2">
        <v>0.54003662799999996</v>
      </c>
      <c r="S34" s="2">
        <f t="shared" si="1"/>
        <v>29.183437016395825</v>
      </c>
      <c r="T34">
        <f t="shared" si="4"/>
        <v>42.06919239070664</v>
      </c>
      <c r="U34">
        <f t="shared" si="5"/>
        <v>55.743271621037273</v>
      </c>
      <c r="V34">
        <f t="shared" si="6"/>
        <v>74.627076133126579</v>
      </c>
      <c r="W34">
        <f t="shared" si="7"/>
        <v>62.892737459046998</v>
      </c>
      <c r="X34" s="8"/>
    </row>
    <row r="35" spans="1:24" ht="30" x14ac:dyDescent="0.25">
      <c r="A35" s="2">
        <v>69</v>
      </c>
      <c r="B35" s="2" t="s">
        <v>93</v>
      </c>
      <c r="C35" s="6">
        <v>44845</v>
      </c>
      <c r="D35" s="2" t="s">
        <v>23</v>
      </c>
      <c r="E35" s="2" t="s">
        <v>24</v>
      </c>
      <c r="F35" s="2">
        <v>4</v>
      </c>
      <c r="G35" s="7" t="s">
        <v>34</v>
      </c>
      <c r="H35" s="2" t="s">
        <v>35</v>
      </c>
      <c r="I35" s="2">
        <v>24.5</v>
      </c>
      <c r="J35" s="2">
        <f t="shared" si="2"/>
        <v>7.7985739750445635</v>
      </c>
      <c r="K35" s="2">
        <v>72</v>
      </c>
      <c r="L35" s="2">
        <v>12</v>
      </c>
      <c r="M35" s="2">
        <v>1.39</v>
      </c>
      <c r="N35" s="2">
        <f t="shared" si="3"/>
        <v>10.030000000000001</v>
      </c>
      <c r="O35" s="2" t="s">
        <v>27</v>
      </c>
      <c r="P35" s="2" t="s">
        <v>28</v>
      </c>
      <c r="Q35" s="2">
        <f t="shared" si="0"/>
        <v>4.7766265597147953E-3</v>
      </c>
      <c r="R35" s="2">
        <v>0.54003662799999996</v>
      </c>
      <c r="S35" s="2">
        <f t="shared" si="1"/>
        <v>14.51784141685703</v>
      </c>
      <c r="T35">
        <f t="shared" si="4"/>
        <v>21.102075172770338</v>
      </c>
      <c r="U35">
        <f t="shared" si="5"/>
        <v>26.737914797973371</v>
      </c>
      <c r="V35">
        <f t="shared" si="6"/>
        <v>38.794406832299572</v>
      </c>
      <c r="W35">
        <f t="shared" si="7"/>
        <v>30.253269751315983</v>
      </c>
      <c r="X35" s="8"/>
    </row>
    <row r="36" spans="1:24" ht="30" x14ac:dyDescent="0.25">
      <c r="A36" s="2">
        <v>70</v>
      </c>
      <c r="B36" s="2" t="s">
        <v>93</v>
      </c>
      <c r="C36" s="6">
        <v>44845</v>
      </c>
      <c r="D36" s="2" t="s">
        <v>23</v>
      </c>
      <c r="E36" s="2" t="s">
        <v>24</v>
      </c>
      <c r="F36" s="2">
        <v>4</v>
      </c>
      <c r="G36" s="7" t="s">
        <v>34</v>
      </c>
      <c r="H36" s="2" t="s">
        <v>35</v>
      </c>
      <c r="I36" s="2">
        <v>17.5</v>
      </c>
      <c r="J36" s="2">
        <f t="shared" si="2"/>
        <v>5.570409982174688</v>
      </c>
      <c r="K36" s="2">
        <v>56</v>
      </c>
      <c r="L36" s="2">
        <v>7.5</v>
      </c>
      <c r="M36" s="2">
        <v>1.39</v>
      </c>
      <c r="N36" s="2">
        <f t="shared" si="3"/>
        <v>5.59</v>
      </c>
      <c r="O36" s="2" t="s">
        <v>27</v>
      </c>
      <c r="P36" s="2" t="s">
        <v>28</v>
      </c>
      <c r="Q36" s="2">
        <f t="shared" si="0"/>
        <v>2.4370543672014261E-3</v>
      </c>
      <c r="R36" s="2">
        <v>0.54003662799999996</v>
      </c>
      <c r="S36" s="2">
        <f t="shared" si="1"/>
        <v>6.3214931546632602</v>
      </c>
      <c r="T36">
        <f t="shared" si="4"/>
        <v>6.4586094290251079</v>
      </c>
      <c r="U36">
        <f t="shared" si="5"/>
        <v>11.14794050516705</v>
      </c>
      <c r="V36">
        <f t="shared" si="6"/>
        <v>17.800773527986134</v>
      </c>
      <c r="W36">
        <f t="shared" si="7"/>
        <v>12.656455621276676</v>
      </c>
      <c r="X36" s="8"/>
    </row>
    <row r="37" spans="1:24" ht="30" x14ac:dyDescent="0.25">
      <c r="A37" s="2">
        <v>71</v>
      </c>
      <c r="B37" s="2" t="s">
        <v>93</v>
      </c>
      <c r="C37" s="6">
        <v>44845</v>
      </c>
      <c r="D37" s="2" t="s">
        <v>23</v>
      </c>
      <c r="E37" s="2" t="s">
        <v>24</v>
      </c>
      <c r="F37" s="2">
        <v>4</v>
      </c>
      <c r="G37" s="7" t="s">
        <v>34</v>
      </c>
      <c r="H37" s="2" t="s">
        <v>35</v>
      </c>
      <c r="I37" s="2">
        <v>23.5</v>
      </c>
      <c r="J37" s="2">
        <f t="shared" si="2"/>
        <v>7.48026483320601</v>
      </c>
      <c r="K37" s="2">
        <v>86</v>
      </c>
      <c r="L37" s="2">
        <v>8.1</v>
      </c>
      <c r="M37" s="2">
        <v>1.39</v>
      </c>
      <c r="N37" s="2">
        <f t="shared" si="3"/>
        <v>8.3559999999999999</v>
      </c>
      <c r="O37" s="2" t="s">
        <v>27</v>
      </c>
      <c r="P37" s="2" t="s">
        <v>28</v>
      </c>
      <c r="Q37" s="2">
        <f t="shared" si="0"/>
        <v>4.3946555895085313E-3</v>
      </c>
      <c r="R37" s="2">
        <v>0.54003662799999996</v>
      </c>
      <c r="S37" s="2">
        <f t="shared" si="1"/>
        <v>13.097286911804108</v>
      </c>
      <c r="T37">
        <f t="shared" si="4"/>
        <v>16.714761001640127</v>
      </c>
      <c r="U37">
        <f t="shared" si="5"/>
        <v>23.992315158959329</v>
      </c>
      <c r="V37">
        <f t="shared" si="6"/>
        <v>35.226241022224954</v>
      </c>
      <c r="W37">
        <f t="shared" si="7"/>
        <v>27.158097029440476</v>
      </c>
      <c r="X37" t="s">
        <v>94</v>
      </c>
    </row>
    <row r="38" spans="1:24" ht="30" x14ac:dyDescent="0.25">
      <c r="A38" s="2">
        <v>72</v>
      </c>
      <c r="B38" s="2" t="s">
        <v>93</v>
      </c>
      <c r="C38" s="6">
        <v>44845</v>
      </c>
      <c r="D38" s="2" t="s">
        <v>23</v>
      </c>
      <c r="E38" s="2" t="s">
        <v>24</v>
      </c>
      <c r="F38" s="2">
        <v>5</v>
      </c>
      <c r="G38" s="7" t="s">
        <v>36</v>
      </c>
      <c r="H38" s="2" t="s">
        <v>26</v>
      </c>
      <c r="I38" s="2">
        <v>98</v>
      </c>
      <c r="J38" s="2">
        <f t="shared" si="2"/>
        <v>31.194295900178254</v>
      </c>
      <c r="K38" s="2">
        <v>138</v>
      </c>
      <c r="L38" s="2">
        <v>18.27</v>
      </c>
      <c r="M38" s="2">
        <f>1.39 + 0.2</f>
        <v>1.5899999999999999</v>
      </c>
      <c r="N38" s="2">
        <f t="shared" si="3"/>
        <v>26.802599999999998</v>
      </c>
      <c r="O38" s="2" t="s">
        <v>27</v>
      </c>
      <c r="P38" s="2" t="s">
        <v>28</v>
      </c>
      <c r="Q38" s="2">
        <f t="shared" si="0"/>
        <v>7.6426024955436725E-2</v>
      </c>
      <c r="R38" s="2">
        <v>0.74353764499999997</v>
      </c>
      <c r="S38" s="2">
        <f t="shared" si="1"/>
        <v>614.42946116434268</v>
      </c>
      <c r="T38">
        <f t="shared" si="4"/>
        <v>952.3269456398491</v>
      </c>
      <c r="U38">
        <f t="shared" si="5"/>
        <v>982.84155982345203</v>
      </c>
      <c r="V38">
        <f t="shared" si="6"/>
        <v>960.98943651728871</v>
      </c>
      <c r="W38">
        <f t="shared" si="7"/>
        <v>1096.6315993902028</v>
      </c>
      <c r="X38" t="s">
        <v>94</v>
      </c>
    </row>
    <row r="39" spans="1:24" ht="30" x14ac:dyDescent="0.25">
      <c r="A39" s="2">
        <v>73</v>
      </c>
      <c r="B39" s="2" t="s">
        <v>93</v>
      </c>
      <c r="C39" s="6">
        <v>44845</v>
      </c>
      <c r="D39" s="2" t="s">
        <v>23</v>
      </c>
      <c r="E39" s="2" t="s">
        <v>24</v>
      </c>
      <c r="F39" s="2">
        <v>5</v>
      </c>
      <c r="G39" s="7" t="s">
        <v>36</v>
      </c>
      <c r="H39" s="2" t="s">
        <v>26</v>
      </c>
      <c r="I39" s="2">
        <v>85.5</v>
      </c>
      <c r="J39" s="2">
        <f t="shared" si="2"/>
        <v>27.215431627196335</v>
      </c>
      <c r="K39" s="2">
        <v>118</v>
      </c>
      <c r="L39" s="2">
        <v>16.850000000000001</v>
      </c>
      <c r="M39" s="2">
        <v>1.39</v>
      </c>
      <c r="N39" s="2">
        <f t="shared" si="3"/>
        <v>21.273</v>
      </c>
      <c r="O39" s="2" t="s">
        <v>27</v>
      </c>
      <c r="P39" s="2" t="s">
        <v>28</v>
      </c>
      <c r="Q39" s="2">
        <f t="shared" si="0"/>
        <v>5.8172985103132173E-2</v>
      </c>
      <c r="R39" s="2">
        <v>0.74353764600000005</v>
      </c>
      <c r="S39" s="2">
        <f t="shared" si="1"/>
        <v>438.57176485766536</v>
      </c>
      <c r="T39">
        <f t="shared" si="4"/>
        <v>591.99128762668704</v>
      </c>
      <c r="U39">
        <f t="shared" si="5"/>
        <v>689.29894532463254</v>
      </c>
      <c r="V39">
        <f t="shared" si="6"/>
        <v>700.67081169515711</v>
      </c>
      <c r="W39">
        <f t="shared" si="7"/>
        <v>770.16198364196532</v>
      </c>
      <c r="X39" t="s">
        <v>94</v>
      </c>
    </row>
    <row r="40" spans="1:24" ht="30" x14ac:dyDescent="0.25">
      <c r="A40" s="2">
        <v>75</v>
      </c>
      <c r="B40" s="2" t="s">
        <v>93</v>
      </c>
      <c r="C40" s="6">
        <v>44845</v>
      </c>
      <c r="D40" s="2" t="s">
        <v>23</v>
      </c>
      <c r="E40" s="2" t="s">
        <v>24</v>
      </c>
      <c r="F40" s="2">
        <v>6</v>
      </c>
      <c r="G40" s="7" t="s">
        <v>37</v>
      </c>
      <c r="H40" s="2" t="s">
        <v>26</v>
      </c>
      <c r="I40" s="2">
        <v>65</v>
      </c>
      <c r="J40" s="2">
        <f t="shared" si="2"/>
        <v>20.690094219505983</v>
      </c>
      <c r="K40" s="2">
        <v>144</v>
      </c>
      <c r="L40" s="2">
        <v>13</v>
      </c>
      <c r="M40" s="2">
        <f>1.39 + 0.2</f>
        <v>1.5899999999999999</v>
      </c>
      <c r="N40" s="2">
        <f t="shared" si="3"/>
        <v>20.309999999999999</v>
      </c>
      <c r="O40" s="2" t="s">
        <v>27</v>
      </c>
      <c r="P40" s="2" t="s">
        <v>28</v>
      </c>
      <c r="Q40" s="2">
        <f t="shared" si="0"/>
        <v>3.3621403106697222E-2</v>
      </c>
      <c r="R40" s="2">
        <v>0.743537648</v>
      </c>
      <c r="S40" s="2">
        <f t="shared" si="1"/>
        <v>222.77235934122808</v>
      </c>
      <c r="T40">
        <f t="shared" si="4"/>
        <v>316.13979968873241</v>
      </c>
      <c r="U40">
        <f t="shared" si="5"/>
        <v>337.96400106998061</v>
      </c>
      <c r="V40">
        <f t="shared" si="6"/>
        <v>371.42503708018285</v>
      </c>
      <c r="W40">
        <f t="shared" si="7"/>
        <v>378.65588962698308</v>
      </c>
      <c r="X40" t="s">
        <v>94</v>
      </c>
    </row>
    <row r="41" spans="1:24" ht="30" x14ac:dyDescent="0.25">
      <c r="A41" s="2">
        <v>76</v>
      </c>
      <c r="B41" s="2" t="s">
        <v>93</v>
      </c>
      <c r="C41" s="6">
        <v>44845</v>
      </c>
      <c r="D41" s="2" t="s">
        <v>23</v>
      </c>
      <c r="E41" s="2" t="s">
        <v>24</v>
      </c>
      <c r="F41" s="2">
        <v>6</v>
      </c>
      <c r="G41" s="7" t="s">
        <v>37</v>
      </c>
      <c r="H41" s="2" t="s">
        <v>26</v>
      </c>
      <c r="I41" s="2">
        <v>128</v>
      </c>
      <c r="J41" s="2">
        <f t="shared" si="2"/>
        <v>40.743570155334865</v>
      </c>
      <c r="K41" s="2">
        <v>140</v>
      </c>
      <c r="L41" s="2">
        <v>17.5</v>
      </c>
      <c r="M41" s="2">
        <v>1.39</v>
      </c>
      <c r="N41" s="2">
        <f t="shared" si="3"/>
        <v>25.89</v>
      </c>
      <c r="O41" s="2" t="s">
        <v>27</v>
      </c>
      <c r="P41" s="2" t="s">
        <v>28</v>
      </c>
      <c r="Q41" s="2">
        <f t="shared" si="0"/>
        <v>0.13037942449707157</v>
      </c>
      <c r="R41" s="2">
        <v>0.74353764899999997</v>
      </c>
      <c r="S41" s="2">
        <f t="shared" si="1"/>
        <v>1188.6889778793059</v>
      </c>
      <c r="T41">
        <f t="shared" si="4"/>
        <v>1648.2466424376032</v>
      </c>
      <c r="U41">
        <f t="shared" si="5"/>
        <v>1968.0749644191253</v>
      </c>
      <c r="V41">
        <f t="shared" si="6"/>
        <v>1783.4302283842883</v>
      </c>
      <c r="W41">
        <f t="shared" si="7"/>
        <v>2190.0296680938482</v>
      </c>
      <c r="X41" t="s">
        <v>94</v>
      </c>
    </row>
    <row r="42" spans="1:24" ht="30" x14ac:dyDescent="0.25">
      <c r="A42" s="2">
        <v>77</v>
      </c>
      <c r="B42" s="2" t="s">
        <v>93</v>
      </c>
      <c r="C42" s="6">
        <v>44845</v>
      </c>
      <c r="D42" s="2" t="s">
        <v>23</v>
      </c>
      <c r="E42" s="2" t="s">
        <v>24</v>
      </c>
      <c r="F42" s="2">
        <v>6</v>
      </c>
      <c r="G42" s="7" t="s">
        <v>37</v>
      </c>
      <c r="H42" s="2" t="s">
        <v>26</v>
      </c>
      <c r="I42" s="2">
        <v>79</v>
      </c>
      <c r="J42" s="2">
        <f t="shared" si="2"/>
        <v>25.146422205245734</v>
      </c>
      <c r="K42" s="2">
        <v>148</v>
      </c>
      <c r="L42" s="2">
        <v>12</v>
      </c>
      <c r="M42" s="2">
        <v>1.39</v>
      </c>
      <c r="N42" s="2">
        <f t="shared" si="3"/>
        <v>19.149999999999999</v>
      </c>
      <c r="O42" s="2" t="s">
        <v>27</v>
      </c>
      <c r="P42" s="2" t="s">
        <v>28</v>
      </c>
      <c r="Q42" s="2">
        <f t="shared" si="0"/>
        <v>4.9664183855360325E-2</v>
      </c>
      <c r="R42" s="2">
        <v>0.74353765000000005</v>
      </c>
      <c r="S42" s="2">
        <f t="shared" si="1"/>
        <v>360.73555027474907</v>
      </c>
      <c r="T42">
        <f t="shared" si="4"/>
        <v>459.69448323700556</v>
      </c>
      <c r="U42">
        <f t="shared" si="5"/>
        <v>561.21097188043598</v>
      </c>
      <c r="V42">
        <f t="shared" si="6"/>
        <v>583.45704107685219</v>
      </c>
      <c r="W42">
        <f t="shared" si="7"/>
        <v>627.54761593760009</v>
      </c>
      <c r="X42" t="s">
        <v>95</v>
      </c>
    </row>
    <row r="43" spans="1:24" ht="30" x14ac:dyDescent="0.25">
      <c r="A43" s="2">
        <v>78</v>
      </c>
      <c r="B43" s="2" t="s">
        <v>93</v>
      </c>
      <c r="C43" s="6">
        <v>44847</v>
      </c>
      <c r="D43" s="2" t="s">
        <v>23</v>
      </c>
      <c r="E43" s="2" t="s">
        <v>38</v>
      </c>
      <c r="F43" s="2">
        <v>1</v>
      </c>
      <c r="G43" s="7" t="s">
        <v>39</v>
      </c>
      <c r="H43" s="2" t="s">
        <v>26</v>
      </c>
      <c r="I43" s="2">
        <v>17</v>
      </c>
      <c r="J43" s="2">
        <f t="shared" si="2"/>
        <v>5.4112554112554117</v>
      </c>
      <c r="K43" s="2">
        <v>102</v>
      </c>
      <c r="L43" s="2">
        <v>13.36</v>
      </c>
      <c r="M43" s="2">
        <v>1.39</v>
      </c>
      <c r="N43" s="2">
        <f t="shared" si="3"/>
        <v>15.017200000000001</v>
      </c>
      <c r="O43" s="2" t="s">
        <v>27</v>
      </c>
      <c r="P43" s="2" t="s">
        <v>28</v>
      </c>
      <c r="Q43" s="2">
        <f t="shared" si="0"/>
        <v>2.29978354978355E-3</v>
      </c>
      <c r="R43" s="2">
        <v>0.74353765100000002</v>
      </c>
      <c r="S43" s="2">
        <f t="shared" si="1"/>
        <v>8.1019896979460668</v>
      </c>
      <c r="T43">
        <f t="shared" si="4"/>
        <v>13.846643424718192</v>
      </c>
      <c r="U43">
        <f t="shared" si="5"/>
        <v>10.338628054070053</v>
      </c>
      <c r="V43">
        <f t="shared" si="6"/>
        <v>16.645286260385696</v>
      </c>
      <c r="W43">
        <f t="shared" si="7"/>
        <v>11.74105824423571</v>
      </c>
      <c r="X43" s="8"/>
    </row>
    <row r="44" spans="1:24" ht="30" x14ac:dyDescent="0.25">
      <c r="A44" s="2">
        <v>79</v>
      </c>
      <c r="B44" s="2" t="s">
        <v>93</v>
      </c>
      <c r="C44" s="6">
        <v>44847</v>
      </c>
      <c r="D44" s="2" t="s">
        <v>23</v>
      </c>
      <c r="E44" s="2" t="s">
        <v>38</v>
      </c>
      <c r="F44" s="2">
        <v>1</v>
      </c>
      <c r="G44" s="7" t="s">
        <v>39</v>
      </c>
      <c r="H44" s="2" t="s">
        <v>26</v>
      </c>
      <c r="I44" s="2">
        <v>23</v>
      </c>
      <c r="J44" s="2">
        <f t="shared" si="2"/>
        <v>7.3211102622867328</v>
      </c>
      <c r="K44" s="2">
        <v>86</v>
      </c>
      <c r="L44" s="2">
        <v>13.13</v>
      </c>
      <c r="M44" s="2">
        <v>1.39</v>
      </c>
      <c r="N44" s="2">
        <f t="shared" si="3"/>
        <v>12.681800000000001</v>
      </c>
      <c r="O44" s="2" t="s">
        <v>27</v>
      </c>
      <c r="P44" s="2" t="s">
        <v>28</v>
      </c>
      <c r="Q44" s="2">
        <f t="shared" si="0"/>
        <v>4.2096384008148717E-3</v>
      </c>
      <c r="R44" s="2">
        <v>0.74353765199999999</v>
      </c>
      <c r="S44" s="2">
        <f t="shared" si="1"/>
        <v>17.099439906700759</v>
      </c>
      <c r="T44">
        <f t="shared" si="4"/>
        <v>23.268620483295148</v>
      </c>
      <c r="U44">
        <f t="shared" si="5"/>
        <v>22.687575589495097</v>
      </c>
      <c r="V44">
        <f t="shared" si="6"/>
        <v>33.515163275326138</v>
      </c>
      <c r="W44">
        <f t="shared" si="7"/>
        <v>25.686764013889622</v>
      </c>
      <c r="X44" s="8"/>
    </row>
    <row r="45" spans="1:24" ht="30" x14ac:dyDescent="0.25">
      <c r="A45" s="2">
        <v>80</v>
      </c>
      <c r="B45" s="2" t="s">
        <v>93</v>
      </c>
      <c r="C45" s="6">
        <v>44847</v>
      </c>
      <c r="D45" s="2" t="s">
        <v>23</v>
      </c>
      <c r="E45" s="2" t="s">
        <v>38</v>
      </c>
      <c r="F45" s="2">
        <v>1</v>
      </c>
      <c r="G45" s="7" t="s">
        <v>39</v>
      </c>
      <c r="H45" s="2" t="s">
        <v>26</v>
      </c>
      <c r="I45" s="2">
        <v>32.5</v>
      </c>
      <c r="J45" s="2">
        <f t="shared" si="2"/>
        <v>10.345047109752992</v>
      </c>
      <c r="K45" s="2">
        <v>50</v>
      </c>
      <c r="L45" s="2">
        <v>22</v>
      </c>
      <c r="M45" s="2">
        <v>1.45</v>
      </c>
      <c r="N45" s="2">
        <f t="shared" si="3"/>
        <v>12.45</v>
      </c>
      <c r="O45" s="2" t="s">
        <v>27</v>
      </c>
      <c r="P45" s="2" t="s">
        <v>28</v>
      </c>
      <c r="Q45" s="2">
        <f t="shared" si="0"/>
        <v>8.4053507766743054E-3</v>
      </c>
      <c r="R45" s="2">
        <v>0.74353765299999997</v>
      </c>
      <c r="S45" s="2">
        <f t="shared" si="1"/>
        <v>40.180578761861824</v>
      </c>
      <c r="T45">
        <f t="shared" si="4"/>
        <v>48.327158199023543</v>
      </c>
      <c r="U45">
        <f t="shared" si="5"/>
        <v>55.743271621037273</v>
      </c>
      <c r="V45">
        <f t="shared" si="6"/>
        <v>74.627076133126579</v>
      </c>
      <c r="W45">
        <f t="shared" si="7"/>
        <v>62.892737459046998</v>
      </c>
    </row>
    <row r="46" spans="1:24" ht="30" x14ac:dyDescent="0.25">
      <c r="A46" s="2">
        <v>81</v>
      </c>
      <c r="B46" s="2" t="s">
        <v>93</v>
      </c>
      <c r="C46" s="6">
        <v>44847</v>
      </c>
      <c r="D46" s="2" t="s">
        <v>23</v>
      </c>
      <c r="E46" s="2" t="s">
        <v>38</v>
      </c>
      <c r="F46" s="2">
        <v>1</v>
      </c>
      <c r="G46" s="7" t="s">
        <v>39</v>
      </c>
      <c r="H46" s="2" t="s">
        <v>26</v>
      </c>
      <c r="I46" s="2">
        <v>17</v>
      </c>
      <c r="J46" s="2">
        <f t="shared" si="2"/>
        <v>5.4112554112554117</v>
      </c>
      <c r="K46" s="2">
        <v>30</v>
      </c>
      <c r="L46" s="2">
        <v>17.600000000000001</v>
      </c>
      <c r="M46" s="2">
        <v>1.45</v>
      </c>
      <c r="N46" s="2">
        <f t="shared" si="3"/>
        <v>6.73</v>
      </c>
      <c r="O46" s="2" t="s">
        <v>27</v>
      </c>
      <c r="P46" s="2" t="s">
        <v>28</v>
      </c>
      <c r="Q46" s="2">
        <f t="shared" si="0"/>
        <v>2.29978354978355E-3</v>
      </c>
      <c r="R46" s="2">
        <v>0.74353765400000005</v>
      </c>
      <c r="S46" s="2">
        <f t="shared" si="1"/>
        <v>8.1019897306356938</v>
      </c>
      <c r="T46">
        <f t="shared" si="4"/>
        <v>7.3774404482589935</v>
      </c>
      <c r="U46">
        <f t="shared" si="5"/>
        <v>10.338628054070053</v>
      </c>
      <c r="V46">
        <f t="shared" si="6"/>
        <v>16.645286260385696</v>
      </c>
      <c r="W46">
        <f t="shared" si="7"/>
        <v>11.74105824423571</v>
      </c>
    </row>
    <row r="47" spans="1:24" ht="30" x14ac:dyDescent="0.25">
      <c r="A47" s="2">
        <v>82</v>
      </c>
      <c r="B47" s="2" t="s">
        <v>93</v>
      </c>
      <c r="C47" s="6">
        <v>44847</v>
      </c>
      <c r="D47" s="2" t="s">
        <v>23</v>
      </c>
      <c r="E47" s="2" t="s">
        <v>38</v>
      </c>
      <c r="F47" s="2">
        <v>1</v>
      </c>
      <c r="G47" s="7" t="s">
        <v>39</v>
      </c>
      <c r="H47" s="2" t="s">
        <v>26</v>
      </c>
      <c r="I47" s="2">
        <v>118</v>
      </c>
      <c r="J47" s="2">
        <f t="shared" si="2"/>
        <v>37.560478736949328</v>
      </c>
      <c r="K47" s="2">
        <v>146</v>
      </c>
      <c r="L47" s="2">
        <v>18.5</v>
      </c>
      <c r="M47" s="2">
        <v>1.39</v>
      </c>
      <c r="N47" s="2">
        <f t="shared" si="3"/>
        <v>28.4</v>
      </c>
      <c r="O47" s="2" t="s">
        <v>27</v>
      </c>
      <c r="P47" s="2" t="s">
        <v>28</v>
      </c>
      <c r="Q47" s="2">
        <f t="shared" si="0"/>
        <v>0.11080341227400053</v>
      </c>
      <c r="R47" s="2">
        <v>0.74353765500000002</v>
      </c>
      <c r="S47" s="2">
        <f t="shared" si="1"/>
        <v>972.23856589264494</v>
      </c>
      <c r="T47">
        <f t="shared" si="4"/>
        <v>1487.2580009206515</v>
      </c>
      <c r="U47">
        <f t="shared" si="5"/>
        <v>1592.9015493863026</v>
      </c>
      <c r="V47">
        <f t="shared" si="6"/>
        <v>1477.2748093898037</v>
      </c>
      <c r="W47">
        <f t="shared" si="7"/>
        <v>1773.9988346459545</v>
      </c>
    </row>
    <row r="48" spans="1:24" ht="30" x14ac:dyDescent="0.25">
      <c r="A48" s="2">
        <v>83</v>
      </c>
      <c r="B48" s="2" t="s">
        <v>93</v>
      </c>
      <c r="C48" s="6">
        <v>44847</v>
      </c>
      <c r="D48" s="2" t="s">
        <v>23</v>
      </c>
      <c r="E48" s="2" t="s">
        <v>38</v>
      </c>
      <c r="F48" s="2">
        <v>1</v>
      </c>
      <c r="G48" s="7" t="s">
        <v>39</v>
      </c>
      <c r="H48" s="2" t="s">
        <v>26</v>
      </c>
      <c r="I48" s="2">
        <v>23</v>
      </c>
      <c r="J48" s="2">
        <f t="shared" si="2"/>
        <v>7.3211102622867328</v>
      </c>
      <c r="K48" s="2">
        <v>48</v>
      </c>
      <c r="L48" s="2">
        <v>18.100000000000001</v>
      </c>
      <c r="M48" s="2">
        <v>1.45</v>
      </c>
      <c r="N48" s="2">
        <f t="shared" si="3"/>
        <v>10.138</v>
      </c>
      <c r="O48" s="2" t="s">
        <v>27</v>
      </c>
      <c r="P48" s="2" t="s">
        <v>28</v>
      </c>
      <c r="Q48" s="2">
        <f t="shared" si="0"/>
        <v>4.2096384008148717E-3</v>
      </c>
      <c r="R48" s="2">
        <v>0.74353765599999999</v>
      </c>
      <c r="S48" s="2">
        <f t="shared" si="1"/>
        <v>17.0994399986904</v>
      </c>
      <c r="T48">
        <f t="shared" si="4"/>
        <v>19.520891661479506</v>
      </c>
      <c r="U48">
        <f t="shared" si="5"/>
        <v>22.687575589495097</v>
      </c>
      <c r="V48">
        <f t="shared" si="6"/>
        <v>33.515163275326138</v>
      </c>
      <c r="W48">
        <f t="shared" si="7"/>
        <v>25.686764013889622</v>
      </c>
    </row>
    <row r="49" spans="1:23" ht="30" x14ac:dyDescent="0.25">
      <c r="A49" s="2">
        <v>84</v>
      </c>
      <c r="B49" s="2" t="s">
        <v>93</v>
      </c>
      <c r="C49" s="6">
        <v>44847</v>
      </c>
      <c r="D49" s="2" t="s">
        <v>23</v>
      </c>
      <c r="E49" s="2" t="s">
        <v>38</v>
      </c>
      <c r="F49" s="2">
        <v>1</v>
      </c>
      <c r="G49" s="7" t="s">
        <v>39</v>
      </c>
      <c r="H49" s="2" t="s">
        <v>26</v>
      </c>
      <c r="I49" s="2">
        <v>25</v>
      </c>
      <c r="J49" s="2">
        <f t="shared" si="2"/>
        <v>7.9577285459638398</v>
      </c>
      <c r="K49" s="2">
        <v>48</v>
      </c>
      <c r="L49" s="2">
        <v>18.100000000000001</v>
      </c>
      <c r="M49" s="2">
        <v>1.45</v>
      </c>
      <c r="N49" s="2">
        <f t="shared" si="3"/>
        <v>10.138</v>
      </c>
      <c r="O49" s="2" t="s">
        <v>27</v>
      </c>
      <c r="P49" s="2" t="s">
        <v>28</v>
      </c>
      <c r="Q49" s="2">
        <f t="shared" si="0"/>
        <v>4.9735803412274005E-3</v>
      </c>
      <c r="R49" s="2">
        <v>0.74353765699999996</v>
      </c>
      <c r="S49" s="2">
        <f t="shared" si="1"/>
        <v>21.01174719142724</v>
      </c>
      <c r="T49">
        <f t="shared" si="4"/>
        <v>23.365003643283391</v>
      </c>
      <c r="U49">
        <f t="shared" si="5"/>
        <v>28.179918857466539</v>
      </c>
      <c r="V49">
        <f t="shared" si="6"/>
        <v>40.65213721732119</v>
      </c>
      <c r="W49">
        <f t="shared" si="7"/>
        <v>31.878369457947244</v>
      </c>
    </row>
    <row r="50" spans="1:23" ht="30" x14ac:dyDescent="0.25">
      <c r="A50" s="2">
        <v>85</v>
      </c>
      <c r="B50" s="2" t="s">
        <v>93</v>
      </c>
      <c r="C50" s="6">
        <v>44847</v>
      </c>
      <c r="D50" s="2" t="s">
        <v>23</v>
      </c>
      <c r="E50" s="2" t="s">
        <v>38</v>
      </c>
      <c r="F50" s="2">
        <v>1</v>
      </c>
      <c r="G50" s="7" t="s">
        <v>39</v>
      </c>
      <c r="H50" s="2" t="s">
        <v>26</v>
      </c>
      <c r="I50" s="2">
        <v>17</v>
      </c>
      <c r="J50" s="2">
        <f t="shared" si="2"/>
        <v>5.4112554112554117</v>
      </c>
      <c r="K50" s="2">
        <v>46</v>
      </c>
      <c r="L50" s="2">
        <v>18.100000000000001</v>
      </c>
      <c r="M50" s="2">
        <v>1.45</v>
      </c>
      <c r="N50" s="2">
        <f t="shared" si="3"/>
        <v>9.7759999999999998</v>
      </c>
      <c r="O50" s="2" t="s">
        <v>27</v>
      </c>
      <c r="P50" s="2" t="s">
        <v>28</v>
      </c>
      <c r="Q50" s="2">
        <f t="shared" si="0"/>
        <v>2.29978354978355E-3</v>
      </c>
      <c r="R50" s="2">
        <v>0.74353765800000005</v>
      </c>
      <c r="S50" s="2">
        <f t="shared" si="1"/>
        <v>8.1019897742218649</v>
      </c>
      <c r="T50">
        <f t="shared" si="4"/>
        <v>9.887835747790195</v>
      </c>
      <c r="U50">
        <f t="shared" si="5"/>
        <v>10.338628054070053</v>
      </c>
      <c r="V50">
        <f t="shared" si="6"/>
        <v>16.645286260385696</v>
      </c>
      <c r="W50">
        <f t="shared" si="7"/>
        <v>11.74105824423571</v>
      </c>
    </row>
    <row r="51" spans="1:23" ht="30" x14ac:dyDescent="0.25">
      <c r="A51" s="2">
        <v>86</v>
      </c>
      <c r="B51" s="2" t="s">
        <v>93</v>
      </c>
      <c r="C51" s="6">
        <v>44847</v>
      </c>
      <c r="D51" s="2" t="s">
        <v>23</v>
      </c>
      <c r="E51" s="2" t="s">
        <v>38</v>
      </c>
      <c r="F51" s="2">
        <v>1</v>
      </c>
      <c r="G51" s="7" t="s">
        <v>39</v>
      </c>
      <c r="H51" s="2" t="s">
        <v>26</v>
      </c>
      <c r="I51" s="2">
        <v>44.5</v>
      </c>
      <c r="J51" s="2">
        <f t="shared" si="2"/>
        <v>14.164756811815636</v>
      </c>
      <c r="K51" s="2">
        <v>78</v>
      </c>
      <c r="L51" s="2">
        <v>17</v>
      </c>
      <c r="M51" s="2">
        <v>1.45</v>
      </c>
      <c r="N51" s="2">
        <f t="shared" si="3"/>
        <v>14.709999999999999</v>
      </c>
      <c r="O51" s="2" t="s">
        <v>27</v>
      </c>
      <c r="P51" s="2" t="s">
        <v>28</v>
      </c>
      <c r="Q51" s="2">
        <f t="shared" si="0"/>
        <v>1.5758291953144897E-2</v>
      </c>
      <c r="R51" s="2">
        <v>0.74353765900000002</v>
      </c>
      <c r="S51" s="2">
        <f t="shared" si="1"/>
        <v>87.347402310425508</v>
      </c>
      <c r="T51">
        <f t="shared" si="4"/>
        <v>108.45155512884931</v>
      </c>
      <c r="U51">
        <f t="shared" si="5"/>
        <v>126.19197697806116</v>
      </c>
      <c r="V51">
        <f t="shared" si="6"/>
        <v>154.48304250373388</v>
      </c>
      <c r="W51">
        <f t="shared" si="7"/>
        <v>141.9267901818742</v>
      </c>
    </row>
    <row r="52" spans="1:23" ht="30" x14ac:dyDescent="0.25">
      <c r="A52" s="2">
        <v>87</v>
      </c>
      <c r="B52" s="2" t="s">
        <v>93</v>
      </c>
      <c r="C52" s="6">
        <v>44847</v>
      </c>
      <c r="D52" s="2" t="s">
        <v>23</v>
      </c>
      <c r="E52" s="2" t="s">
        <v>38</v>
      </c>
      <c r="F52" s="2">
        <v>1</v>
      </c>
      <c r="G52" s="7" t="s">
        <v>39</v>
      </c>
      <c r="H52" s="2" t="s">
        <v>26</v>
      </c>
      <c r="I52" s="2">
        <v>25</v>
      </c>
      <c r="J52" s="2">
        <f t="shared" si="2"/>
        <v>7.9577285459638398</v>
      </c>
      <c r="K52" s="2">
        <v>50</v>
      </c>
      <c r="L52" s="2">
        <v>17</v>
      </c>
      <c r="M52" s="2">
        <v>1.45</v>
      </c>
      <c r="N52" s="2">
        <f t="shared" si="3"/>
        <v>9.9499999999999993</v>
      </c>
      <c r="O52" s="2" t="s">
        <v>27</v>
      </c>
      <c r="P52" s="2" t="s">
        <v>28</v>
      </c>
      <c r="Q52" s="2">
        <f t="shared" si="0"/>
        <v>4.9735803412274005E-3</v>
      </c>
      <c r="R52" s="2">
        <v>0.74353765999999999</v>
      </c>
      <c r="S52" s="2">
        <f t="shared" si="1"/>
        <v>21.011747276204712</v>
      </c>
      <c r="T52">
        <f t="shared" si="4"/>
        <v>23.024430536699018</v>
      </c>
      <c r="U52">
        <f t="shared" si="5"/>
        <v>28.179918857466539</v>
      </c>
      <c r="V52">
        <f t="shared" si="6"/>
        <v>40.65213721732119</v>
      </c>
      <c r="W52">
        <f t="shared" si="7"/>
        <v>31.878369457947244</v>
      </c>
    </row>
    <row r="53" spans="1:23" ht="30" x14ac:dyDescent="0.25">
      <c r="A53" s="2">
        <v>88</v>
      </c>
      <c r="B53" s="2" t="s">
        <v>93</v>
      </c>
      <c r="C53" s="6">
        <v>44847</v>
      </c>
      <c r="D53" s="2" t="s">
        <v>23</v>
      </c>
      <c r="E53" s="2" t="s">
        <v>38</v>
      </c>
      <c r="F53" s="2">
        <v>1</v>
      </c>
      <c r="G53" s="7" t="s">
        <v>39</v>
      </c>
      <c r="H53" s="2" t="s">
        <v>26</v>
      </c>
      <c r="I53" s="2">
        <v>13</v>
      </c>
      <c r="J53" s="2">
        <f t="shared" si="2"/>
        <v>4.1380188439011967</v>
      </c>
      <c r="K53" s="2">
        <v>25</v>
      </c>
      <c r="L53" s="2">
        <v>17</v>
      </c>
      <c r="M53" s="2">
        <v>1.45</v>
      </c>
      <c r="N53" s="2">
        <f t="shared" si="3"/>
        <v>5.7</v>
      </c>
      <c r="O53" s="2" t="s">
        <v>27</v>
      </c>
      <c r="P53" s="2" t="s">
        <v>28</v>
      </c>
      <c r="Q53" s="2">
        <f t="shared" si="0"/>
        <v>1.3448561242678889E-3</v>
      </c>
      <c r="R53" s="2">
        <v>0.74353766099999996</v>
      </c>
      <c r="S53" s="2">
        <f t="shared" si="1"/>
        <v>4.17548022570457</v>
      </c>
      <c r="T53">
        <f t="shared" si="4"/>
        <v>3.6320567089221329</v>
      </c>
      <c r="U53">
        <f t="shared" si="5"/>
        <v>5.1469320142483639</v>
      </c>
      <c r="V53">
        <f t="shared" si="6"/>
        <v>8.9442910808145122</v>
      </c>
      <c r="W53">
        <f t="shared" si="7"/>
        <v>5.8609349644424098</v>
      </c>
    </row>
    <row r="54" spans="1:23" ht="30" x14ac:dyDescent="0.25">
      <c r="A54" s="2">
        <v>89</v>
      </c>
      <c r="B54" s="2" t="s">
        <v>93</v>
      </c>
      <c r="C54" s="6">
        <v>44847</v>
      </c>
      <c r="D54" s="2" t="s">
        <v>23</v>
      </c>
      <c r="E54" s="2" t="s">
        <v>38</v>
      </c>
      <c r="F54" s="2">
        <v>1</v>
      </c>
      <c r="G54" s="7" t="s">
        <v>39</v>
      </c>
      <c r="H54" s="2" t="s">
        <v>35</v>
      </c>
      <c r="I54" s="2">
        <v>24.5</v>
      </c>
      <c r="J54" s="2">
        <f t="shared" si="2"/>
        <v>7.7985739750445635</v>
      </c>
      <c r="K54" s="2">
        <v>48</v>
      </c>
      <c r="L54" s="2">
        <v>17</v>
      </c>
      <c r="M54" s="2">
        <v>1.45</v>
      </c>
      <c r="N54" s="2">
        <f t="shared" si="3"/>
        <v>9.61</v>
      </c>
      <c r="O54" s="2" t="s">
        <v>27</v>
      </c>
      <c r="P54" s="2" t="s">
        <v>28</v>
      </c>
      <c r="Q54" s="2">
        <f t="shared" si="0"/>
        <v>4.7766265597147953E-3</v>
      </c>
      <c r="R54" s="2">
        <v>0.54003662799999996</v>
      </c>
      <c r="S54" s="2">
        <f t="shared" si="1"/>
        <v>14.51784141685703</v>
      </c>
      <c r="T54">
        <f t="shared" si="4"/>
        <v>20.405724098732826</v>
      </c>
      <c r="U54">
        <f t="shared" si="5"/>
        <v>26.737914797973371</v>
      </c>
      <c r="V54">
        <f t="shared" si="6"/>
        <v>38.794406832299572</v>
      </c>
      <c r="W54">
        <f t="shared" si="7"/>
        <v>30.253269751315983</v>
      </c>
    </row>
    <row r="55" spans="1:23" ht="30" x14ac:dyDescent="0.25">
      <c r="A55" s="2">
        <v>90</v>
      </c>
      <c r="B55" s="2" t="s">
        <v>93</v>
      </c>
      <c r="C55" s="6">
        <v>44847</v>
      </c>
      <c r="D55" s="2" t="s">
        <v>23</v>
      </c>
      <c r="E55" s="2" t="s">
        <v>38</v>
      </c>
      <c r="F55" s="2">
        <v>1</v>
      </c>
      <c r="G55" s="7" t="s">
        <v>39</v>
      </c>
      <c r="H55" s="2" t="s">
        <v>26</v>
      </c>
      <c r="I55" s="2">
        <v>17.5</v>
      </c>
      <c r="J55" s="2">
        <f t="shared" si="2"/>
        <v>5.570409982174688</v>
      </c>
      <c r="K55" s="2">
        <v>35</v>
      </c>
      <c r="L55" s="2">
        <v>17</v>
      </c>
      <c r="M55" s="2">
        <v>1.45</v>
      </c>
      <c r="N55" s="2">
        <f t="shared" si="3"/>
        <v>7.3999999999999995</v>
      </c>
      <c r="O55" s="2" t="s">
        <v>27</v>
      </c>
      <c r="P55" s="2" t="s">
        <v>28</v>
      </c>
      <c r="Q55" s="2">
        <f t="shared" si="0"/>
        <v>2.4370543672014261E-3</v>
      </c>
      <c r="R55" s="2">
        <v>0.74353766099999996</v>
      </c>
      <c r="S55" s="2">
        <f t="shared" si="1"/>
        <v>8.7036100711410107</v>
      </c>
      <c r="T55">
        <f t="shared" si="4"/>
        <v>8.4601440775005567</v>
      </c>
      <c r="U55">
        <f t="shared" si="5"/>
        <v>11.14794050516705</v>
      </c>
      <c r="V55">
        <f t="shared" si="6"/>
        <v>17.800773527986134</v>
      </c>
      <c r="W55">
        <f t="shared" si="7"/>
        <v>12.656455621276676</v>
      </c>
    </row>
    <row r="56" spans="1:23" ht="30" x14ac:dyDescent="0.25">
      <c r="A56" s="2">
        <v>91</v>
      </c>
      <c r="B56" s="2" t="s">
        <v>93</v>
      </c>
      <c r="C56" s="6">
        <v>44847</v>
      </c>
      <c r="D56" s="2" t="s">
        <v>23</v>
      </c>
      <c r="E56" s="2" t="s">
        <v>38</v>
      </c>
      <c r="F56" s="2">
        <v>1</v>
      </c>
      <c r="G56" s="7" t="s">
        <v>39</v>
      </c>
      <c r="H56" s="2" t="s">
        <v>26</v>
      </c>
      <c r="I56" s="2">
        <v>68</v>
      </c>
      <c r="J56" s="2">
        <f t="shared" si="2"/>
        <v>21.645021645021647</v>
      </c>
      <c r="K56" s="2">
        <v>148</v>
      </c>
      <c r="L56" s="2">
        <v>12</v>
      </c>
      <c r="M56" s="2">
        <v>1.45</v>
      </c>
      <c r="N56" s="2">
        <f t="shared" si="3"/>
        <v>19.209999999999997</v>
      </c>
      <c r="O56" s="2" t="s">
        <v>27</v>
      </c>
      <c r="P56" s="2" t="s">
        <v>28</v>
      </c>
      <c r="Q56" s="2">
        <f t="shared" si="0"/>
        <v>3.67965367965368E-2</v>
      </c>
      <c r="R56" s="2">
        <v>0.74353766200000004</v>
      </c>
      <c r="S56" s="2">
        <f t="shared" si="1"/>
        <v>249.04735381727269</v>
      </c>
      <c r="T56">
        <f t="shared" si="4"/>
        <v>333.54410297032945</v>
      </c>
      <c r="U56">
        <f t="shared" si="5"/>
        <v>380.03088123636707</v>
      </c>
      <c r="V56">
        <f t="shared" si="6"/>
        <v>412.32604311194382</v>
      </c>
      <c r="W56">
        <f t="shared" si="7"/>
        <v>425.59417830694804</v>
      </c>
    </row>
    <row r="57" spans="1:23" ht="30" x14ac:dyDescent="0.25">
      <c r="A57" s="2">
        <v>92</v>
      </c>
      <c r="B57" s="2" t="s">
        <v>93</v>
      </c>
      <c r="C57" s="6">
        <v>44847</v>
      </c>
      <c r="D57" s="2" t="s">
        <v>23</v>
      </c>
      <c r="E57" s="2" t="s">
        <v>38</v>
      </c>
      <c r="F57" s="2">
        <v>1</v>
      </c>
      <c r="G57" s="7" t="s">
        <v>39</v>
      </c>
      <c r="H57" s="2" t="s">
        <v>26</v>
      </c>
      <c r="I57" s="2">
        <v>42.5</v>
      </c>
      <c r="J57" s="2">
        <f t="shared" si="2"/>
        <v>13.528138528138529</v>
      </c>
      <c r="K57" s="2">
        <v>98</v>
      </c>
      <c r="L57" s="2">
        <v>12</v>
      </c>
      <c r="M57" s="2">
        <v>1.45</v>
      </c>
      <c r="N57" s="2">
        <f t="shared" si="3"/>
        <v>13.209999999999999</v>
      </c>
      <c r="O57" s="2" t="s">
        <v>27</v>
      </c>
      <c r="P57" s="2" t="s">
        <v>28</v>
      </c>
      <c r="Q57" s="2">
        <f t="shared" si="0"/>
        <v>1.4373647186147188E-2</v>
      </c>
      <c r="R57" s="2">
        <v>0.74353766300000002</v>
      </c>
      <c r="S57" s="2">
        <f t="shared" si="1"/>
        <v>77.965318082130509</v>
      </c>
      <c r="T57">
        <f t="shared" si="4"/>
        <v>90.269405476751828</v>
      </c>
      <c r="U57">
        <f t="shared" si="5"/>
        <v>111.97135501527781</v>
      </c>
      <c r="V57">
        <f t="shared" si="6"/>
        <v>138.88065960598959</v>
      </c>
      <c r="W57">
        <f t="shared" si="7"/>
        <v>125.99138160140765</v>
      </c>
    </row>
    <row r="58" spans="1:23" ht="30" x14ac:dyDescent="0.25">
      <c r="A58" s="2">
        <v>93</v>
      </c>
      <c r="B58" s="2" t="s">
        <v>93</v>
      </c>
      <c r="C58" s="6">
        <v>44847</v>
      </c>
      <c r="D58" s="2" t="s">
        <v>23</v>
      </c>
      <c r="E58" s="2" t="s">
        <v>38</v>
      </c>
      <c r="F58" s="2">
        <v>2</v>
      </c>
      <c r="G58" s="7" t="s">
        <v>96</v>
      </c>
      <c r="H58" s="2" t="s">
        <v>26</v>
      </c>
      <c r="I58" s="2">
        <v>72</v>
      </c>
      <c r="J58" s="2">
        <f t="shared" si="2"/>
        <v>22.918258212375861</v>
      </c>
      <c r="K58" s="2">
        <v>140</v>
      </c>
      <c r="L58" s="2">
        <v>15.4</v>
      </c>
      <c r="M58" s="2">
        <v>1.39</v>
      </c>
      <c r="N58" s="2">
        <f t="shared" si="3"/>
        <v>22.95</v>
      </c>
      <c r="O58" s="2" t="s">
        <v>27</v>
      </c>
      <c r="P58" s="2" t="s">
        <v>28</v>
      </c>
      <c r="Q58" s="2">
        <f t="shared" si="0"/>
        <v>4.1252864782276556E-2</v>
      </c>
      <c r="R58" s="2">
        <v>0.74353766399999999</v>
      </c>
      <c r="S58" s="2">
        <f t="shared" si="1"/>
        <v>286.82764567443729</v>
      </c>
      <c r="T58">
        <f t="shared" si="4"/>
        <v>433.7813624186407</v>
      </c>
      <c r="U58">
        <f t="shared" si="5"/>
        <v>440.92041390006057</v>
      </c>
      <c r="V58">
        <f t="shared" si="6"/>
        <v>470.66814895791777</v>
      </c>
      <c r="W58">
        <f t="shared" si="7"/>
        <v>493.49962276410901</v>
      </c>
    </row>
    <row r="59" spans="1:23" x14ac:dyDescent="0.25">
      <c r="A59" s="2">
        <v>94</v>
      </c>
      <c r="B59" s="2" t="s">
        <v>93</v>
      </c>
      <c r="C59" s="6">
        <v>44847</v>
      </c>
      <c r="D59" s="2" t="s">
        <v>23</v>
      </c>
      <c r="E59" s="2" t="s">
        <v>38</v>
      </c>
      <c r="F59" s="2">
        <v>2</v>
      </c>
      <c r="H59" s="2" t="s">
        <v>26</v>
      </c>
      <c r="I59" s="2">
        <v>60</v>
      </c>
      <c r="J59" s="2">
        <f t="shared" si="2"/>
        <v>19.098548510313215</v>
      </c>
      <c r="K59" s="2">
        <v>138</v>
      </c>
      <c r="L59" s="2">
        <v>12.4</v>
      </c>
      <c r="M59" s="2">
        <v>1.39</v>
      </c>
      <c r="N59" s="2">
        <f t="shared" si="3"/>
        <v>18.501999999999999</v>
      </c>
      <c r="O59" s="2" t="s">
        <v>27</v>
      </c>
      <c r="P59" s="2" t="s">
        <v>28</v>
      </c>
      <c r="Q59" s="2">
        <f t="shared" si="0"/>
        <v>2.8647822765469823E-2</v>
      </c>
      <c r="R59" s="2">
        <v>0.74353766499999996</v>
      </c>
      <c r="S59" s="2">
        <f t="shared" si="1"/>
        <v>182.7949315987768</v>
      </c>
      <c r="T59">
        <f t="shared" si="4"/>
        <v>247.27241368896031</v>
      </c>
      <c r="U59">
        <f t="shared" si="5"/>
        <v>274.46626141195827</v>
      </c>
      <c r="V59">
        <f t="shared" si="6"/>
        <v>308.59328442789155</v>
      </c>
      <c r="W59">
        <f t="shared" si="7"/>
        <v>307.76099073159492</v>
      </c>
    </row>
    <row r="60" spans="1:23" x14ac:dyDescent="0.25">
      <c r="A60" s="2">
        <v>95</v>
      </c>
      <c r="B60" s="2" t="s">
        <v>93</v>
      </c>
      <c r="C60" s="6">
        <v>44847</v>
      </c>
      <c r="D60" s="2" t="s">
        <v>23</v>
      </c>
      <c r="E60" s="2" t="s">
        <v>38</v>
      </c>
      <c r="F60" s="2">
        <v>2</v>
      </c>
      <c r="H60" s="2" t="s">
        <v>26</v>
      </c>
      <c r="I60" s="2">
        <v>24</v>
      </c>
      <c r="J60" s="2">
        <f t="shared" si="2"/>
        <v>7.6394194041252863</v>
      </c>
      <c r="K60" s="2">
        <v>124</v>
      </c>
      <c r="L60" s="2">
        <v>11.8</v>
      </c>
      <c r="M60" s="2">
        <v>1.39</v>
      </c>
      <c r="N60" s="2">
        <f t="shared" si="3"/>
        <v>16.022000000000002</v>
      </c>
      <c r="O60" s="2" t="s">
        <v>27</v>
      </c>
      <c r="P60" s="2" t="s">
        <v>28</v>
      </c>
      <c r="Q60" s="2">
        <f t="shared" si="0"/>
        <v>4.5836516424751714E-3</v>
      </c>
      <c r="R60" s="2">
        <v>0.74353766600000004</v>
      </c>
      <c r="S60" s="2">
        <f t="shared" si="1"/>
        <v>18.99566005725455</v>
      </c>
      <c r="T60">
        <f t="shared" si="4"/>
        <v>30.638460786755086</v>
      </c>
      <c r="U60">
        <f t="shared" si="5"/>
        <v>25.342236768879172</v>
      </c>
      <c r="V60">
        <f t="shared" si="6"/>
        <v>36.985881057216311</v>
      </c>
      <c r="W60">
        <f t="shared" si="7"/>
        <v>28.680054711321386</v>
      </c>
    </row>
    <row r="61" spans="1:23" x14ac:dyDescent="0.25">
      <c r="A61" s="2">
        <v>96</v>
      </c>
      <c r="B61" s="2" t="s">
        <v>93</v>
      </c>
      <c r="C61" s="6">
        <v>44847</v>
      </c>
      <c r="D61" s="2" t="s">
        <v>23</v>
      </c>
      <c r="E61" s="2" t="s">
        <v>38</v>
      </c>
      <c r="F61" s="2">
        <v>2</v>
      </c>
      <c r="H61" s="2" t="s">
        <v>26</v>
      </c>
      <c r="I61" s="2">
        <v>50</v>
      </c>
      <c r="J61" s="2">
        <f t="shared" si="2"/>
        <v>15.91545709192768</v>
      </c>
      <c r="K61" s="2">
        <v>134</v>
      </c>
      <c r="L61" s="2">
        <v>11.8</v>
      </c>
      <c r="M61" s="2">
        <v>1.39</v>
      </c>
      <c r="N61" s="2">
        <f t="shared" si="3"/>
        <v>17.202000000000002</v>
      </c>
      <c r="O61" s="2" t="s">
        <v>27</v>
      </c>
      <c r="P61" s="2" t="s">
        <v>28</v>
      </c>
      <c r="Q61" s="2">
        <f t="shared" si="0"/>
        <v>1.9894321364909602E-2</v>
      </c>
      <c r="R61" s="2">
        <v>0.74353766700000001</v>
      </c>
      <c r="S61" s="2">
        <f t="shared" si="1"/>
        <v>116.49500167451463</v>
      </c>
      <c r="T61">
        <f t="shared" si="4"/>
        <v>157.63656011570947</v>
      </c>
      <c r="U61">
        <f t="shared" si="5"/>
        <v>170.85107942072324</v>
      </c>
      <c r="V61">
        <f t="shared" si="6"/>
        <v>202.32899847766831</v>
      </c>
      <c r="W61">
        <f t="shared" si="7"/>
        <v>191.92887501226517</v>
      </c>
    </row>
    <row r="62" spans="1:23" x14ac:dyDescent="0.25">
      <c r="A62" s="2">
        <v>93</v>
      </c>
      <c r="B62" s="2" t="s">
        <v>93</v>
      </c>
      <c r="C62" s="6">
        <v>44847</v>
      </c>
      <c r="D62" s="2" t="s">
        <v>23</v>
      </c>
      <c r="E62" s="2" t="s">
        <v>38</v>
      </c>
      <c r="F62" s="2">
        <v>2</v>
      </c>
      <c r="H62" s="2" t="s">
        <v>26</v>
      </c>
      <c r="I62" s="2">
        <v>58</v>
      </c>
      <c r="J62" s="2">
        <f t="shared" si="2"/>
        <v>18.46193022663611</v>
      </c>
      <c r="K62" s="2">
        <v>50</v>
      </c>
      <c r="L62" s="2">
        <v>12.7</v>
      </c>
      <c r="M62" s="2">
        <v>1.45</v>
      </c>
      <c r="N62" s="2">
        <f t="shared" si="3"/>
        <v>7.8</v>
      </c>
      <c r="O62" s="2" t="s">
        <v>27</v>
      </c>
      <c r="P62" s="2" t="s">
        <v>28</v>
      </c>
      <c r="Q62" s="2">
        <f t="shared" si="0"/>
        <v>2.6769798828622363E-2</v>
      </c>
      <c r="R62" s="2">
        <v>0.74353766399999999</v>
      </c>
      <c r="S62" s="2">
        <f t="shared" si="1"/>
        <v>168.10590986141418</v>
      </c>
      <c r="T62">
        <f t="shared" si="4"/>
        <v>116.72642679024015</v>
      </c>
      <c r="U62">
        <f t="shared" si="5"/>
        <v>251.30926440639584</v>
      </c>
      <c r="V62">
        <f t="shared" si="6"/>
        <v>285.29733458719676</v>
      </c>
      <c r="W62">
        <f t="shared" si="7"/>
        <v>281.89117776272377</v>
      </c>
    </row>
    <row r="63" spans="1:23" x14ac:dyDescent="0.25">
      <c r="A63" s="2">
        <v>94</v>
      </c>
      <c r="B63" s="2" t="s">
        <v>93</v>
      </c>
      <c r="C63" s="6">
        <v>44847</v>
      </c>
      <c r="D63" s="2" t="s">
        <v>23</v>
      </c>
      <c r="E63" s="2" t="s">
        <v>38</v>
      </c>
      <c r="F63" s="2">
        <v>2</v>
      </c>
      <c r="H63" s="2" t="s">
        <v>26</v>
      </c>
      <c r="I63" s="2">
        <v>22</v>
      </c>
      <c r="J63" s="2">
        <f t="shared" si="2"/>
        <v>7.0028011204481793</v>
      </c>
      <c r="K63" s="2">
        <v>146</v>
      </c>
      <c r="L63" s="2">
        <v>10.25</v>
      </c>
      <c r="M63" s="2">
        <v>1.39</v>
      </c>
      <c r="N63" s="2">
        <f t="shared" si="3"/>
        <v>16.355</v>
      </c>
      <c r="O63" s="2" t="s">
        <v>27</v>
      </c>
      <c r="P63" s="2" t="s">
        <v>28</v>
      </c>
      <c r="Q63" s="2">
        <f t="shared" si="0"/>
        <v>3.8515406162464988E-3</v>
      </c>
      <c r="R63" s="2">
        <v>0.74353766499999996</v>
      </c>
      <c r="S63" s="2">
        <f t="shared" si="1"/>
        <v>15.320708671134531</v>
      </c>
      <c r="T63">
        <f t="shared" si="4"/>
        <v>25.811336916764631</v>
      </c>
      <c r="U63">
        <f t="shared" si="5"/>
        <v>20.211320356127306</v>
      </c>
      <c r="V63">
        <f t="shared" si="6"/>
        <v>30.237376924270816</v>
      </c>
      <c r="W63">
        <f t="shared" si="7"/>
        <v>22.893413316194813</v>
      </c>
    </row>
    <row r="64" spans="1:23" x14ac:dyDescent="0.25">
      <c r="A64" s="2">
        <v>95</v>
      </c>
      <c r="B64" s="2" t="s">
        <v>93</v>
      </c>
      <c r="C64" s="6">
        <v>44847</v>
      </c>
      <c r="D64" s="2" t="s">
        <v>23</v>
      </c>
      <c r="E64" s="2" t="s">
        <v>38</v>
      </c>
      <c r="F64" s="2">
        <v>2</v>
      </c>
      <c r="H64" s="2" t="s">
        <v>26</v>
      </c>
      <c r="I64" s="2">
        <v>42</v>
      </c>
      <c r="J64" s="2">
        <f t="shared" si="2"/>
        <v>13.368983957219251</v>
      </c>
      <c r="K64" s="2">
        <v>25</v>
      </c>
      <c r="L64" s="2">
        <v>11.7</v>
      </c>
      <c r="M64" s="2">
        <v>1.45</v>
      </c>
      <c r="N64" s="2">
        <f t="shared" si="3"/>
        <v>4.375</v>
      </c>
      <c r="O64" s="2" t="s">
        <v>27</v>
      </c>
      <c r="P64" s="2" t="s">
        <v>28</v>
      </c>
      <c r="Q64" s="2">
        <f t="shared" si="0"/>
        <v>1.4037433155080216E-2</v>
      </c>
      <c r="R64" s="2">
        <v>0.74353766600000004</v>
      </c>
      <c r="S64" s="2">
        <f t="shared" si="1"/>
        <v>75.718396319109829</v>
      </c>
      <c r="T64">
        <f t="shared" si="4"/>
        <v>36.981418812565792</v>
      </c>
      <c r="U64">
        <f t="shared" si="5"/>
        <v>108.5785082764861</v>
      </c>
      <c r="V64">
        <f t="shared" si="6"/>
        <v>135.12694643807666</v>
      </c>
      <c r="W64">
        <f t="shared" si="7"/>
        <v>122.18828589376015</v>
      </c>
    </row>
    <row r="65" spans="1:24" x14ac:dyDescent="0.25">
      <c r="A65" s="2">
        <v>96</v>
      </c>
      <c r="B65" s="2" t="s">
        <v>93</v>
      </c>
      <c r="C65" s="6">
        <v>44847</v>
      </c>
      <c r="D65" s="2" t="s">
        <v>23</v>
      </c>
      <c r="E65" s="2" t="s">
        <v>38</v>
      </c>
      <c r="F65" s="2">
        <v>2</v>
      </c>
      <c r="H65" s="2" t="s">
        <v>26</v>
      </c>
      <c r="I65" s="2">
        <v>19</v>
      </c>
      <c r="J65" s="2">
        <f t="shared" si="2"/>
        <v>6.0478736949325187</v>
      </c>
      <c r="K65" s="2">
        <v>78</v>
      </c>
      <c r="L65" s="2">
        <v>12.4</v>
      </c>
      <c r="M65" s="2">
        <v>1.39</v>
      </c>
      <c r="N65" s="2">
        <f t="shared" si="3"/>
        <v>11.062000000000001</v>
      </c>
      <c r="O65" s="2" t="s">
        <v>27</v>
      </c>
      <c r="P65" s="2" t="s">
        <v>28</v>
      </c>
      <c r="Q65" s="2">
        <f t="shared" si="0"/>
        <v>2.8727400050929468E-3</v>
      </c>
      <c r="R65" s="2">
        <v>0.74353766700000001</v>
      </c>
      <c r="S65" s="2">
        <f t="shared" si="1"/>
        <v>10.664796163807337</v>
      </c>
      <c r="T65">
        <f t="shared" si="4"/>
        <v>13.846494412334135</v>
      </c>
      <c r="U65">
        <f t="shared" si="5"/>
        <v>13.805593390620594</v>
      </c>
      <c r="V65">
        <f t="shared" si="6"/>
        <v>21.534316561532801</v>
      </c>
      <c r="W65">
        <f t="shared" si="7"/>
        <v>15.66075142755235</v>
      </c>
    </row>
    <row r="66" spans="1:24" x14ac:dyDescent="0.25">
      <c r="A66" s="2">
        <v>93</v>
      </c>
      <c r="B66" s="2" t="s">
        <v>93</v>
      </c>
      <c r="C66" s="6">
        <v>44847</v>
      </c>
      <c r="D66" s="2" t="s">
        <v>23</v>
      </c>
      <c r="E66" s="2" t="s">
        <v>38</v>
      </c>
      <c r="F66" s="2">
        <v>2</v>
      </c>
      <c r="H66" s="2" t="s">
        <v>26</v>
      </c>
      <c r="I66" s="2">
        <v>18</v>
      </c>
      <c r="J66" s="2">
        <f t="shared" si="2"/>
        <v>5.7295645530939652</v>
      </c>
      <c r="K66" s="2">
        <v>44</v>
      </c>
      <c r="L66" s="2">
        <v>12.4</v>
      </c>
      <c r="M66" s="2">
        <v>1.39</v>
      </c>
      <c r="N66" s="2">
        <f t="shared" si="3"/>
        <v>6.8460000000000001</v>
      </c>
      <c r="O66" s="2" t="s">
        <v>27</v>
      </c>
      <c r="P66" s="2" t="s">
        <v>28</v>
      </c>
      <c r="Q66" s="2">
        <f t="shared" si="0"/>
        <v>2.5783040488922848E-3</v>
      </c>
      <c r="R66" s="2">
        <v>0.74353766399999999</v>
      </c>
      <c r="S66" s="2">
        <f t="shared" si="1"/>
        <v>9.3310554362492208</v>
      </c>
      <c r="T66">
        <f t="shared" si="4"/>
        <v>8.4575086414995582</v>
      </c>
      <c r="U66">
        <f t="shared" si="5"/>
        <v>11.995109834045556</v>
      </c>
      <c r="V66">
        <f t="shared" si="6"/>
        <v>19.000512346787204</v>
      </c>
      <c r="W66">
        <f t="shared" si="7"/>
        <v>13.614396318651814</v>
      </c>
    </row>
    <row r="67" spans="1:24" x14ac:dyDescent="0.25">
      <c r="A67" s="2">
        <v>94</v>
      </c>
      <c r="B67" s="2" t="s">
        <v>93</v>
      </c>
      <c r="C67" s="6">
        <v>44847</v>
      </c>
      <c r="D67" s="2" t="s">
        <v>23</v>
      </c>
      <c r="E67" s="2" t="s">
        <v>38</v>
      </c>
      <c r="F67" s="2">
        <v>2</v>
      </c>
      <c r="H67" s="2" t="s">
        <v>35</v>
      </c>
      <c r="I67" s="2">
        <v>17</v>
      </c>
      <c r="J67" s="2">
        <f t="shared" si="2"/>
        <v>5.4112554112554117</v>
      </c>
      <c r="K67" s="2">
        <v>68</v>
      </c>
      <c r="L67" s="2">
        <v>6.5</v>
      </c>
      <c r="M67" s="2">
        <v>1.39</v>
      </c>
      <c r="N67" s="2">
        <f t="shared" si="3"/>
        <v>5.81</v>
      </c>
      <c r="O67" s="2" t="s">
        <v>27</v>
      </c>
      <c r="P67" s="2" t="s">
        <v>28</v>
      </c>
      <c r="Q67" s="2">
        <f t="shared" si="0"/>
        <v>2.29978354978355E-3</v>
      </c>
      <c r="R67" s="2">
        <v>0.54003662799999996</v>
      </c>
      <c r="S67" s="2">
        <f t="shared" si="1"/>
        <v>5.8845321291867325</v>
      </c>
      <c r="T67">
        <f t="shared" si="4"/>
        <v>6.253888816920723</v>
      </c>
      <c r="U67">
        <f t="shared" si="5"/>
        <v>10.338628054070053</v>
      </c>
      <c r="V67">
        <f t="shared" si="6"/>
        <v>16.645286260385696</v>
      </c>
      <c r="W67">
        <f t="shared" si="7"/>
        <v>11.74105824423571</v>
      </c>
    </row>
    <row r="68" spans="1:24" x14ac:dyDescent="0.25">
      <c r="A68" s="2">
        <v>95</v>
      </c>
      <c r="B68" s="2" t="s">
        <v>93</v>
      </c>
      <c r="C68" s="6">
        <v>44847</v>
      </c>
      <c r="D68" s="2" t="s">
        <v>23</v>
      </c>
      <c r="E68" s="2" t="s">
        <v>38</v>
      </c>
      <c r="F68" s="2">
        <v>2</v>
      </c>
      <c r="H68" s="2" t="s">
        <v>26</v>
      </c>
      <c r="I68" s="2">
        <v>19</v>
      </c>
      <c r="J68" s="2">
        <f t="shared" si="2"/>
        <v>6.0478736949325187</v>
      </c>
      <c r="K68" s="2">
        <v>23</v>
      </c>
      <c r="L68" s="2">
        <v>19.7</v>
      </c>
      <c r="M68" s="2">
        <v>1.45</v>
      </c>
      <c r="N68" s="2">
        <f t="shared" si="3"/>
        <v>5.9809999999999999</v>
      </c>
      <c r="O68" s="2" t="s">
        <v>27</v>
      </c>
      <c r="P68" s="2" t="s">
        <v>28</v>
      </c>
      <c r="Q68" s="2">
        <f t="shared" si="0"/>
        <v>2.8727400050929468E-3</v>
      </c>
      <c r="R68" s="2">
        <v>0.74353766600000004</v>
      </c>
      <c r="S68" s="2">
        <f t="shared" si="1"/>
        <v>10.664796149464021</v>
      </c>
      <c r="T68">
        <f t="shared" si="4"/>
        <v>8.5476106989134557</v>
      </c>
      <c r="U68">
        <f t="shared" si="5"/>
        <v>13.805593390620594</v>
      </c>
      <c r="V68">
        <f t="shared" si="6"/>
        <v>21.534316561532801</v>
      </c>
      <c r="W68">
        <f t="shared" si="7"/>
        <v>15.66075142755235</v>
      </c>
    </row>
    <row r="69" spans="1:24" x14ac:dyDescent="0.25">
      <c r="A69" s="2">
        <v>96</v>
      </c>
      <c r="B69" s="2" t="s">
        <v>93</v>
      </c>
      <c r="C69" s="6">
        <v>44847</v>
      </c>
      <c r="D69" s="2" t="s">
        <v>23</v>
      </c>
      <c r="E69" s="2" t="s">
        <v>38</v>
      </c>
      <c r="F69" s="2">
        <v>2</v>
      </c>
      <c r="H69" s="2" t="s">
        <v>26</v>
      </c>
      <c r="I69" s="2">
        <v>100</v>
      </c>
      <c r="J69" s="2">
        <f t="shared" si="2"/>
        <v>31.830914183855359</v>
      </c>
      <c r="K69" s="2">
        <v>60</v>
      </c>
      <c r="L69" s="2">
        <v>17.7</v>
      </c>
      <c r="M69" s="2">
        <v>1.45</v>
      </c>
      <c r="N69" s="2">
        <f t="shared" si="3"/>
        <v>12.069999999999999</v>
      </c>
      <c r="O69" s="2" t="s">
        <v>27</v>
      </c>
      <c r="P69" s="2" t="s">
        <v>28</v>
      </c>
      <c r="Q69" s="2">
        <f t="shared" si="0"/>
        <v>7.9577285459638408E-2</v>
      </c>
      <c r="R69" s="2">
        <v>0.74353766700000001</v>
      </c>
      <c r="S69" s="2">
        <f t="shared" si="1"/>
        <v>645.88085459935712</v>
      </c>
      <c r="T69">
        <f t="shared" si="4"/>
        <v>532.00140575896216</v>
      </c>
      <c r="U69">
        <f t="shared" si="5"/>
        <v>1035.847245936696</v>
      </c>
      <c r="V69">
        <f t="shared" si="6"/>
        <v>1007.0079072628351</v>
      </c>
      <c r="W69">
        <f t="shared" si="7"/>
        <v>1155.5388085977033</v>
      </c>
    </row>
    <row r="70" spans="1:24" x14ac:dyDescent="0.25">
      <c r="A70" s="2">
        <v>93</v>
      </c>
      <c r="B70" s="2" t="s">
        <v>93</v>
      </c>
      <c r="C70" s="6">
        <v>44847</v>
      </c>
      <c r="D70" s="2" t="s">
        <v>23</v>
      </c>
      <c r="E70" s="2" t="s">
        <v>38</v>
      </c>
      <c r="F70" s="2">
        <v>2</v>
      </c>
      <c r="H70" s="2" t="s">
        <v>26</v>
      </c>
      <c r="I70" s="2">
        <v>21</v>
      </c>
      <c r="J70" s="2">
        <f t="shared" si="2"/>
        <v>6.6844919786096257</v>
      </c>
      <c r="K70" s="2">
        <v>35</v>
      </c>
      <c r="L70" s="2">
        <v>17.7</v>
      </c>
      <c r="M70" s="2">
        <v>1.45</v>
      </c>
      <c r="N70" s="2">
        <f t="shared" si="3"/>
        <v>7.6449999999999996</v>
      </c>
      <c r="O70" s="2" t="s">
        <v>27</v>
      </c>
      <c r="P70" s="2" t="s">
        <v>28</v>
      </c>
      <c r="Q70" s="2">
        <f t="shared" si="0"/>
        <v>3.5093582887700541E-3</v>
      </c>
      <c r="R70" s="2">
        <v>0.74353766399999999</v>
      </c>
      <c r="S70" s="2">
        <f t="shared" si="1"/>
        <v>13.657030734764913</v>
      </c>
      <c r="T70">
        <f t="shared" si="4"/>
        <v>12.857997559485334</v>
      </c>
      <c r="U70">
        <f t="shared" si="5"/>
        <v>17.908775076342945</v>
      </c>
      <c r="V70">
        <f t="shared" si="6"/>
        <v>27.149836205829931</v>
      </c>
      <c r="W70">
        <f t="shared" si="7"/>
        <v>20.29482703374179</v>
      </c>
    </row>
    <row r="71" spans="1:24" x14ac:dyDescent="0.25">
      <c r="A71" s="2">
        <v>94</v>
      </c>
      <c r="B71" s="2" t="s">
        <v>93</v>
      </c>
      <c r="C71" s="6">
        <v>44847</v>
      </c>
      <c r="D71" s="2" t="s">
        <v>23</v>
      </c>
      <c r="E71" s="2" t="s">
        <v>38</v>
      </c>
      <c r="F71" s="2">
        <v>2</v>
      </c>
      <c r="H71" s="2" t="s">
        <v>26</v>
      </c>
      <c r="I71" s="2">
        <v>97</v>
      </c>
      <c r="J71" s="2">
        <f t="shared" si="2"/>
        <v>30.8759867583397</v>
      </c>
      <c r="K71" s="2">
        <v>120</v>
      </c>
      <c r="L71" s="2">
        <v>11.7</v>
      </c>
      <c r="M71" s="2">
        <v>1.45</v>
      </c>
      <c r="N71" s="2">
        <f t="shared" si="3"/>
        <v>15.489999999999998</v>
      </c>
      <c r="O71" s="2" t="s">
        <v>27</v>
      </c>
      <c r="P71" s="2" t="s">
        <v>28</v>
      </c>
      <c r="Q71" s="2">
        <f t="shared" ref="Q71:Q134" si="8">0.00007854*(J71^2)</f>
        <v>7.4874267888973778E-2</v>
      </c>
      <c r="R71" s="2">
        <v>0.74353766499999996</v>
      </c>
      <c r="S71" s="2">
        <f t="shared" ref="S71:S134" si="9">0.168*R71*(J71^2.471)</f>
        <v>599.05316281089017</v>
      </c>
      <c r="T71">
        <f t="shared" si="4"/>
        <v>605.87893180000765</v>
      </c>
      <c r="U71">
        <f t="shared" si="5"/>
        <v>956.9785969610881</v>
      </c>
      <c r="V71">
        <f t="shared" si="6"/>
        <v>938.43776625117607</v>
      </c>
      <c r="W71">
        <f t="shared" si="7"/>
        <v>1067.8846868595328</v>
      </c>
    </row>
    <row r="72" spans="1:24" ht="30" x14ac:dyDescent="0.25">
      <c r="A72" s="2">
        <v>97</v>
      </c>
      <c r="B72" s="2" t="s">
        <v>93</v>
      </c>
      <c r="C72" s="6">
        <v>44847</v>
      </c>
      <c r="D72" s="2" t="s">
        <v>23</v>
      </c>
      <c r="E72" s="2" t="s">
        <v>38</v>
      </c>
      <c r="F72" s="2">
        <v>3</v>
      </c>
      <c r="G72" s="7" t="s">
        <v>97</v>
      </c>
      <c r="H72" s="2" t="s">
        <v>26</v>
      </c>
      <c r="I72" s="2">
        <v>101</v>
      </c>
      <c r="J72" s="2">
        <f t="shared" ref="J72:J135" si="10">I72/3.1416</f>
        <v>32.149223325693917</v>
      </c>
      <c r="K72" s="2">
        <v>144</v>
      </c>
      <c r="L72" s="2">
        <v>16.260000000000002</v>
      </c>
      <c r="M72" s="2">
        <f>1.39+0.25</f>
        <v>1.64</v>
      </c>
      <c r="N72" s="2">
        <f t="shared" ref="N72:N135" si="11">((K72/100)*L72)+M72</f>
        <v>25.054400000000001</v>
      </c>
      <c r="O72" s="2" t="s">
        <v>27</v>
      </c>
      <c r="P72" s="2" t="s">
        <v>28</v>
      </c>
      <c r="Q72" s="2">
        <f t="shared" si="8"/>
        <v>8.1176788897377158E-2</v>
      </c>
      <c r="R72" s="2">
        <v>0.74353766799999998</v>
      </c>
      <c r="S72" s="2">
        <f t="shared" si="9"/>
        <v>661.95813916680106</v>
      </c>
      <c r="T72">
        <f t="shared" ref="T72:T135" si="12">EXP((-3.09096)+(2.1558*LN(J72))+(0.78445*LN(N72))+(0.3594*LOG10(R72)))</f>
        <v>963.91355740236838</v>
      </c>
      <c r="U72">
        <f t="shared" ref="U72:U135" si="13">0.1282*J72^2.6</f>
        <v>1062.9951610409491</v>
      </c>
      <c r="V72">
        <f t="shared" ref="V72:V135" si="14">0.3338*J72^2.3153</f>
        <v>1030.476654985941</v>
      </c>
      <c r="W72">
        <f t="shared" ref="W72:W135" si="15">2.7182^(-1.91+2.59*LN(J72))</f>
        <v>1185.7047425334445</v>
      </c>
      <c r="X72" t="s">
        <v>95</v>
      </c>
    </row>
    <row r="73" spans="1:24" x14ac:dyDescent="0.25">
      <c r="A73" s="2">
        <v>98</v>
      </c>
      <c r="B73" s="2" t="s">
        <v>93</v>
      </c>
      <c r="C73" s="6">
        <v>44847</v>
      </c>
      <c r="D73" s="2" t="s">
        <v>23</v>
      </c>
      <c r="E73" s="2" t="s">
        <v>38</v>
      </c>
      <c r="F73" s="2">
        <v>3</v>
      </c>
      <c r="H73" s="2" t="s">
        <v>26</v>
      </c>
      <c r="I73" s="2">
        <v>61.5</v>
      </c>
      <c r="J73" s="2">
        <f t="shared" si="10"/>
        <v>19.576012223071046</v>
      </c>
      <c r="K73" s="2">
        <v>102</v>
      </c>
      <c r="L73" s="2">
        <v>16.04</v>
      </c>
      <c r="M73" s="2">
        <f>1.39+0.25</f>
        <v>1.64</v>
      </c>
      <c r="N73" s="2">
        <f t="shared" si="11"/>
        <v>18.000800000000002</v>
      </c>
      <c r="O73" s="2" t="s">
        <v>27</v>
      </c>
      <c r="P73" s="2" t="s">
        <v>28</v>
      </c>
      <c r="Q73" s="2">
        <f t="shared" si="8"/>
        <v>3.0098118792971734E-2</v>
      </c>
      <c r="R73" s="2">
        <v>0.74353766799999998</v>
      </c>
      <c r="S73" s="2">
        <f t="shared" si="9"/>
        <v>194.29553610867271</v>
      </c>
      <c r="T73">
        <f t="shared" si="12"/>
        <v>255.2337752111514</v>
      </c>
      <c r="U73">
        <f t="shared" si="13"/>
        <v>292.66515414510548</v>
      </c>
      <c r="V73">
        <f t="shared" si="14"/>
        <v>326.74987965971246</v>
      </c>
      <c r="W73">
        <f t="shared" si="15"/>
        <v>328.08588511929719</v>
      </c>
      <c r="X73" t="s">
        <v>95</v>
      </c>
    </row>
    <row r="74" spans="1:24" x14ac:dyDescent="0.25">
      <c r="A74" s="2">
        <v>99</v>
      </c>
      <c r="B74" s="2" t="s">
        <v>93</v>
      </c>
      <c r="C74" s="6">
        <v>44847</v>
      </c>
      <c r="D74" s="2" t="s">
        <v>23</v>
      </c>
      <c r="E74" s="2" t="s">
        <v>38</v>
      </c>
      <c r="F74" s="2">
        <v>3</v>
      </c>
      <c r="H74" s="2" t="s">
        <v>26</v>
      </c>
      <c r="I74" s="2">
        <v>130</v>
      </c>
      <c r="J74" s="2">
        <f t="shared" si="10"/>
        <v>41.380188439011967</v>
      </c>
      <c r="K74" s="2">
        <v>150</v>
      </c>
      <c r="L74" s="2">
        <v>13.89</v>
      </c>
      <c r="M74" s="2">
        <f>1.39+0.25</f>
        <v>1.64</v>
      </c>
      <c r="N74" s="2">
        <f t="shared" si="11"/>
        <v>22.475000000000001</v>
      </c>
      <c r="O74" s="2" t="s">
        <v>27</v>
      </c>
      <c r="P74" s="2" t="s">
        <v>28</v>
      </c>
      <c r="Q74" s="2">
        <f t="shared" si="8"/>
        <v>0.13448561242678889</v>
      </c>
      <c r="R74" s="2">
        <v>0.74353766799999998</v>
      </c>
      <c r="S74" s="2">
        <f t="shared" si="9"/>
        <v>1235.1122677752637</v>
      </c>
      <c r="T74">
        <f t="shared" si="12"/>
        <v>1525.2724319849497</v>
      </c>
      <c r="U74">
        <f t="shared" si="13"/>
        <v>2049.0305412236321</v>
      </c>
      <c r="V74">
        <f t="shared" si="14"/>
        <v>1848.6126660505308</v>
      </c>
      <c r="W74">
        <f t="shared" si="15"/>
        <v>2279.7589760274718</v>
      </c>
      <c r="X74" t="s">
        <v>95</v>
      </c>
    </row>
    <row r="75" spans="1:24" x14ac:dyDescent="0.25">
      <c r="A75" s="2">
        <v>100</v>
      </c>
      <c r="B75" s="2" t="s">
        <v>93</v>
      </c>
      <c r="C75" s="6">
        <v>44847</v>
      </c>
      <c r="D75" s="2" t="s">
        <v>23</v>
      </c>
      <c r="E75" s="2" t="s">
        <v>38</v>
      </c>
      <c r="F75" s="2">
        <v>3</v>
      </c>
      <c r="H75" s="2" t="s">
        <v>26</v>
      </c>
      <c r="I75" s="2">
        <v>81</v>
      </c>
      <c r="J75" s="2">
        <f t="shared" si="10"/>
        <v>25.783040488922843</v>
      </c>
      <c r="K75" s="2">
        <v>110</v>
      </c>
      <c r="L75" s="2">
        <v>15.3</v>
      </c>
      <c r="M75" s="2">
        <f>1.39+0.15</f>
        <v>1.5399999999999998</v>
      </c>
      <c r="N75" s="2">
        <f t="shared" si="11"/>
        <v>18.37</v>
      </c>
      <c r="O75" s="2" t="s">
        <v>27</v>
      </c>
      <c r="P75" s="2" t="s">
        <v>28</v>
      </c>
      <c r="Q75" s="2">
        <f t="shared" si="8"/>
        <v>5.2210656990068764E-2</v>
      </c>
      <c r="R75" s="2">
        <v>0.74353766799999998</v>
      </c>
      <c r="S75" s="2">
        <f t="shared" si="9"/>
        <v>383.7239385920351</v>
      </c>
      <c r="T75">
        <f t="shared" si="12"/>
        <v>469.5803803974228</v>
      </c>
      <c r="U75">
        <f t="shared" si="13"/>
        <v>598.90338094978767</v>
      </c>
      <c r="V75">
        <f t="shared" si="14"/>
        <v>618.22739396469683</v>
      </c>
      <c r="W75">
        <f t="shared" si="15"/>
        <v>669.52665224056352</v>
      </c>
      <c r="X75" t="s">
        <v>95</v>
      </c>
    </row>
    <row r="76" spans="1:24" x14ac:dyDescent="0.25">
      <c r="A76" s="2">
        <v>101</v>
      </c>
      <c r="B76" s="2" t="s">
        <v>93</v>
      </c>
      <c r="C76" s="6">
        <v>44847</v>
      </c>
      <c r="D76" s="2" t="s">
        <v>23</v>
      </c>
      <c r="E76" s="2" t="s">
        <v>38</v>
      </c>
      <c r="F76" s="2">
        <v>3</v>
      </c>
      <c r="H76" s="2" t="s">
        <v>26</v>
      </c>
      <c r="I76" s="2">
        <v>89</v>
      </c>
      <c r="J76" s="2">
        <f t="shared" si="10"/>
        <v>28.329513623631271</v>
      </c>
      <c r="K76" s="2">
        <v>84</v>
      </c>
      <c r="L76" s="2">
        <v>17.600000000000001</v>
      </c>
      <c r="M76" s="2">
        <v>1.39</v>
      </c>
      <c r="N76" s="2">
        <f t="shared" si="11"/>
        <v>16.173999999999999</v>
      </c>
      <c r="O76" s="2" t="s">
        <v>27</v>
      </c>
      <c r="P76" s="2" t="s">
        <v>28</v>
      </c>
      <c r="Q76" s="2">
        <f t="shared" si="8"/>
        <v>6.3033167812579588E-2</v>
      </c>
      <c r="R76" s="2">
        <v>0.74353766799999998</v>
      </c>
      <c r="S76" s="2">
        <f t="shared" si="9"/>
        <v>484.27842159093819</v>
      </c>
      <c r="T76">
        <f t="shared" si="12"/>
        <v>520.61817819930695</v>
      </c>
      <c r="U76">
        <f t="shared" si="13"/>
        <v>765.08508026538505</v>
      </c>
      <c r="V76">
        <f t="shared" si="14"/>
        <v>768.87468682078838</v>
      </c>
      <c r="W76">
        <f t="shared" si="15"/>
        <v>854.49317631012104</v>
      </c>
      <c r="X76" t="s">
        <v>95</v>
      </c>
    </row>
    <row r="77" spans="1:24" x14ac:dyDescent="0.25">
      <c r="A77" s="2">
        <v>102</v>
      </c>
      <c r="B77" s="2" t="s">
        <v>93</v>
      </c>
      <c r="C77" s="6">
        <v>44847</v>
      </c>
      <c r="D77" s="2" t="s">
        <v>23</v>
      </c>
      <c r="E77" s="2" t="s">
        <v>38</v>
      </c>
      <c r="F77" s="2">
        <v>3</v>
      </c>
      <c r="H77" s="2" t="s">
        <v>26</v>
      </c>
      <c r="I77" s="2">
        <v>79</v>
      </c>
      <c r="J77" s="2">
        <f t="shared" si="10"/>
        <v>25.146422205245734</v>
      </c>
      <c r="K77" s="2">
        <v>92</v>
      </c>
      <c r="L77" s="2">
        <v>17.600000000000001</v>
      </c>
      <c r="M77" s="2">
        <v>1.39</v>
      </c>
      <c r="N77" s="2">
        <f t="shared" si="11"/>
        <v>17.582000000000004</v>
      </c>
      <c r="O77" s="2" t="s">
        <v>27</v>
      </c>
      <c r="P77" s="2" t="s">
        <v>28</v>
      </c>
      <c r="Q77" s="2">
        <f t="shared" si="8"/>
        <v>4.9664183855360325E-2</v>
      </c>
      <c r="R77" s="2">
        <v>0.74353766799999998</v>
      </c>
      <c r="S77" s="2">
        <f t="shared" si="9"/>
        <v>360.73555900764904</v>
      </c>
      <c r="T77">
        <f t="shared" si="12"/>
        <v>429.89837571922857</v>
      </c>
      <c r="U77">
        <f t="shared" si="13"/>
        <v>561.21097188043598</v>
      </c>
      <c r="V77">
        <f t="shared" si="14"/>
        <v>583.45704107685219</v>
      </c>
      <c r="W77">
        <f t="shared" si="15"/>
        <v>627.54761593760009</v>
      </c>
      <c r="X77" t="s">
        <v>95</v>
      </c>
    </row>
    <row r="78" spans="1:24" x14ac:dyDescent="0.25">
      <c r="A78" s="2">
        <v>103</v>
      </c>
      <c r="B78" s="2" t="s">
        <v>93</v>
      </c>
      <c r="C78" s="6">
        <v>44847</v>
      </c>
      <c r="D78" s="2" t="s">
        <v>23</v>
      </c>
      <c r="E78" s="2" t="s">
        <v>38</v>
      </c>
      <c r="F78" s="2">
        <v>3</v>
      </c>
      <c r="H78" s="2" t="s">
        <v>26</v>
      </c>
      <c r="I78" s="2">
        <v>89</v>
      </c>
      <c r="J78" s="2">
        <f t="shared" si="10"/>
        <v>28.329513623631271</v>
      </c>
      <c r="K78" s="2">
        <v>120</v>
      </c>
      <c r="L78" s="2">
        <v>10.43</v>
      </c>
      <c r="M78" s="2">
        <v>1.69</v>
      </c>
      <c r="N78" s="2">
        <f t="shared" si="11"/>
        <v>14.206</v>
      </c>
      <c r="O78" s="2" t="s">
        <v>27</v>
      </c>
      <c r="P78" s="2" t="s">
        <v>28</v>
      </c>
      <c r="Q78" s="2">
        <f t="shared" si="8"/>
        <v>6.3033167812579588E-2</v>
      </c>
      <c r="R78" s="2">
        <v>0.74353766799999998</v>
      </c>
      <c r="S78" s="2">
        <f t="shared" si="9"/>
        <v>484.27842159093819</v>
      </c>
      <c r="T78">
        <f t="shared" si="12"/>
        <v>470.23938407130396</v>
      </c>
      <c r="U78">
        <f t="shared" si="13"/>
        <v>765.08508026538505</v>
      </c>
      <c r="V78">
        <f t="shared" si="14"/>
        <v>768.87468682078838</v>
      </c>
      <c r="W78">
        <f t="shared" si="15"/>
        <v>854.49317631012104</v>
      </c>
      <c r="X78" t="s">
        <v>95</v>
      </c>
    </row>
    <row r="79" spans="1:24" x14ac:dyDescent="0.25">
      <c r="A79" s="2">
        <v>104</v>
      </c>
      <c r="B79" s="2" t="s">
        <v>93</v>
      </c>
      <c r="C79" s="6">
        <v>44847</v>
      </c>
      <c r="D79" s="2" t="s">
        <v>23</v>
      </c>
      <c r="E79" s="2" t="s">
        <v>38</v>
      </c>
      <c r="F79" s="2">
        <v>3</v>
      </c>
      <c r="H79" s="2" t="s">
        <v>26</v>
      </c>
      <c r="I79" s="2">
        <v>39.5</v>
      </c>
      <c r="J79" s="2">
        <f t="shared" si="10"/>
        <v>12.573211102622867</v>
      </c>
      <c r="K79" s="2">
        <v>102</v>
      </c>
      <c r="L79" s="2">
        <v>10</v>
      </c>
      <c r="M79" s="2">
        <v>1.39</v>
      </c>
      <c r="N79" s="2">
        <f t="shared" si="11"/>
        <v>11.59</v>
      </c>
      <c r="O79" s="2" t="s">
        <v>27</v>
      </c>
      <c r="P79" s="2" t="s">
        <v>28</v>
      </c>
      <c r="Q79" s="2">
        <f t="shared" si="8"/>
        <v>1.2416045963840081E-2</v>
      </c>
      <c r="R79" s="2">
        <v>0.74353766799999998</v>
      </c>
      <c r="S79" s="2">
        <f t="shared" si="9"/>
        <v>65.064460807900332</v>
      </c>
      <c r="T79">
        <f t="shared" si="12"/>
        <v>69.57156647166245</v>
      </c>
      <c r="U79">
        <f t="shared" si="13"/>
        <v>92.565289626097425</v>
      </c>
      <c r="V79">
        <f t="shared" si="14"/>
        <v>117.22875056333727</v>
      </c>
      <c r="W79">
        <f t="shared" si="15"/>
        <v>104.23233477523573</v>
      </c>
      <c r="X79" t="s">
        <v>95</v>
      </c>
    </row>
    <row r="80" spans="1:24" x14ac:dyDescent="0.25">
      <c r="A80" s="2">
        <v>105</v>
      </c>
      <c r="B80" s="2" t="s">
        <v>93</v>
      </c>
      <c r="C80" s="6">
        <v>44847</v>
      </c>
      <c r="D80" s="2" t="s">
        <v>23</v>
      </c>
      <c r="E80" s="2" t="s">
        <v>38</v>
      </c>
      <c r="F80" s="2">
        <v>3</v>
      </c>
      <c r="H80" s="2" t="s">
        <v>26</v>
      </c>
      <c r="I80" s="2">
        <v>13</v>
      </c>
      <c r="J80" s="2">
        <f t="shared" si="10"/>
        <v>4.1380188439011967</v>
      </c>
      <c r="K80" s="2">
        <v>72</v>
      </c>
      <c r="L80" s="2">
        <v>12.23</v>
      </c>
      <c r="M80" s="2">
        <v>1.39</v>
      </c>
      <c r="N80" s="2">
        <f t="shared" si="11"/>
        <v>10.195600000000001</v>
      </c>
      <c r="O80" s="2" t="s">
        <v>27</v>
      </c>
      <c r="P80" s="2" t="s">
        <v>28</v>
      </c>
      <c r="Q80" s="2">
        <f t="shared" si="8"/>
        <v>1.3448561242678889E-3</v>
      </c>
      <c r="R80" s="2">
        <v>0.74353766799999998</v>
      </c>
      <c r="S80" s="2">
        <f t="shared" si="9"/>
        <v>4.1754802650144303</v>
      </c>
      <c r="T80">
        <f t="shared" si="12"/>
        <v>5.7313377568773927</v>
      </c>
      <c r="U80">
        <f t="shared" si="13"/>
        <v>5.1469320142483639</v>
      </c>
      <c r="V80">
        <f t="shared" si="14"/>
        <v>8.9442910808145122</v>
      </c>
      <c r="W80">
        <f t="shared" si="15"/>
        <v>5.8609349644424098</v>
      </c>
      <c r="X80" t="s">
        <v>95</v>
      </c>
    </row>
    <row r="81" spans="1:24" ht="30" x14ac:dyDescent="0.25">
      <c r="A81" s="2">
        <v>109</v>
      </c>
      <c r="B81" s="2" t="s">
        <v>93</v>
      </c>
      <c r="C81" s="6">
        <v>44847</v>
      </c>
      <c r="D81" s="2" t="s">
        <v>23</v>
      </c>
      <c r="E81" s="2" t="s">
        <v>38</v>
      </c>
      <c r="F81" s="2">
        <v>4</v>
      </c>
      <c r="G81" s="7" t="s">
        <v>98</v>
      </c>
      <c r="H81" s="2" t="s">
        <v>26</v>
      </c>
      <c r="I81" s="2">
        <v>42</v>
      </c>
      <c r="J81" s="2">
        <f t="shared" si="10"/>
        <v>13.368983957219251</v>
      </c>
      <c r="K81" s="2">
        <v>146</v>
      </c>
      <c r="L81" s="2">
        <v>12</v>
      </c>
      <c r="M81" s="2">
        <v>1.84</v>
      </c>
      <c r="N81" s="2">
        <f t="shared" si="11"/>
        <v>19.36</v>
      </c>
      <c r="O81" s="2" t="s">
        <v>27</v>
      </c>
      <c r="P81" s="2" t="s">
        <v>28</v>
      </c>
      <c r="Q81" s="2">
        <f t="shared" si="8"/>
        <v>1.4037433155080216E-2</v>
      </c>
      <c r="R81" s="2">
        <v>0.74353766799999998</v>
      </c>
      <c r="S81" s="2">
        <f t="shared" si="9"/>
        <v>75.718396522780466</v>
      </c>
      <c r="T81">
        <f t="shared" si="12"/>
        <v>118.76302100342208</v>
      </c>
      <c r="U81">
        <f t="shared" si="13"/>
        <v>108.5785082764861</v>
      </c>
      <c r="V81">
        <f t="shared" si="14"/>
        <v>135.12694643807666</v>
      </c>
      <c r="W81">
        <f t="shared" si="15"/>
        <v>122.18828589376015</v>
      </c>
      <c r="X81" t="s">
        <v>95</v>
      </c>
    </row>
    <row r="82" spans="1:24" x14ac:dyDescent="0.25">
      <c r="A82" s="2">
        <v>110</v>
      </c>
      <c r="B82" s="2" t="s">
        <v>93</v>
      </c>
      <c r="C82" s="6">
        <v>44847</v>
      </c>
      <c r="D82" s="2" t="s">
        <v>23</v>
      </c>
      <c r="E82" s="2" t="s">
        <v>38</v>
      </c>
      <c r="F82" s="2">
        <v>4</v>
      </c>
      <c r="H82" s="2" t="s">
        <v>26</v>
      </c>
      <c r="I82" s="2">
        <v>50</v>
      </c>
      <c r="J82" s="2">
        <f t="shared" si="10"/>
        <v>15.91545709192768</v>
      </c>
      <c r="K82" s="2">
        <v>102</v>
      </c>
      <c r="L82" s="2">
        <v>15.5</v>
      </c>
      <c r="M82" s="2">
        <v>1.84</v>
      </c>
      <c r="N82" s="2">
        <f t="shared" si="11"/>
        <v>17.650000000000002</v>
      </c>
      <c r="O82" s="2" t="s">
        <v>27</v>
      </c>
      <c r="P82" s="2" t="s">
        <v>28</v>
      </c>
      <c r="Q82" s="2">
        <f t="shared" si="8"/>
        <v>1.9894321364909602E-2</v>
      </c>
      <c r="R82" s="2">
        <v>0.74353766799999998</v>
      </c>
      <c r="S82" s="2">
        <f t="shared" si="9"/>
        <v>116.49500183119127</v>
      </c>
      <c r="T82">
        <f t="shared" si="12"/>
        <v>160.8480998574037</v>
      </c>
      <c r="U82">
        <f t="shared" si="13"/>
        <v>170.85107942072324</v>
      </c>
      <c r="V82">
        <f t="shared" si="14"/>
        <v>202.32899847766831</v>
      </c>
      <c r="W82">
        <f t="shared" si="15"/>
        <v>191.92887501226517</v>
      </c>
      <c r="X82" t="s">
        <v>95</v>
      </c>
    </row>
    <row r="83" spans="1:24" x14ac:dyDescent="0.25">
      <c r="A83" s="2">
        <v>111</v>
      </c>
      <c r="B83" s="2" t="s">
        <v>93</v>
      </c>
      <c r="C83" s="6">
        <v>44847</v>
      </c>
      <c r="D83" s="2" t="s">
        <v>23</v>
      </c>
      <c r="E83" s="2" t="s">
        <v>38</v>
      </c>
      <c r="F83" s="2">
        <v>4</v>
      </c>
      <c r="H83" s="2" t="s">
        <v>26</v>
      </c>
      <c r="I83" s="2">
        <v>82</v>
      </c>
      <c r="J83" s="2">
        <f t="shared" si="10"/>
        <v>26.101349630761394</v>
      </c>
      <c r="K83" s="2">
        <v>126</v>
      </c>
      <c r="L83" s="2">
        <v>13.3</v>
      </c>
      <c r="M83" s="2">
        <v>1.84</v>
      </c>
      <c r="N83" s="2">
        <f t="shared" si="11"/>
        <v>18.598000000000003</v>
      </c>
      <c r="O83" s="2" t="s">
        <v>27</v>
      </c>
      <c r="P83" s="2" t="s">
        <v>28</v>
      </c>
      <c r="Q83" s="2">
        <f t="shared" si="8"/>
        <v>5.3507766743060854E-2</v>
      </c>
      <c r="R83" s="2">
        <v>0.74353766799999998</v>
      </c>
      <c r="S83" s="2">
        <f t="shared" si="9"/>
        <v>395.53638598018557</v>
      </c>
      <c r="T83">
        <f t="shared" si="12"/>
        <v>486.85564453873894</v>
      </c>
      <c r="U83">
        <f t="shared" si="13"/>
        <v>618.31777557340979</v>
      </c>
      <c r="V83">
        <f t="shared" si="14"/>
        <v>636.04243738181844</v>
      </c>
      <c r="W83">
        <f t="shared" si="15"/>
        <v>691.14494062014603</v>
      </c>
      <c r="X83" t="s">
        <v>95</v>
      </c>
    </row>
    <row r="84" spans="1:24" x14ac:dyDescent="0.25">
      <c r="A84" s="2">
        <v>112</v>
      </c>
      <c r="B84" s="2" t="s">
        <v>93</v>
      </c>
      <c r="C84" s="6">
        <v>44847</v>
      </c>
      <c r="D84" s="2" t="s">
        <v>23</v>
      </c>
      <c r="E84" s="2" t="s">
        <v>38</v>
      </c>
      <c r="F84" s="2">
        <v>4</v>
      </c>
      <c r="H84" s="2" t="s">
        <v>26</v>
      </c>
      <c r="I84" s="2">
        <v>45</v>
      </c>
      <c r="J84" s="2">
        <f t="shared" si="10"/>
        <v>14.323911382734913</v>
      </c>
      <c r="K84" s="2">
        <v>88</v>
      </c>
      <c r="L84" s="2">
        <v>14.14</v>
      </c>
      <c r="M84" s="2">
        <v>1.39</v>
      </c>
      <c r="N84" s="2">
        <f t="shared" si="11"/>
        <v>13.833200000000001</v>
      </c>
      <c r="O84" s="2" t="s">
        <v>27</v>
      </c>
      <c r="P84" s="2" t="s">
        <v>28</v>
      </c>
      <c r="Q84" s="2">
        <f t="shared" si="8"/>
        <v>1.611440030557678E-2</v>
      </c>
      <c r="R84" s="2">
        <v>0.74353766799999998</v>
      </c>
      <c r="S84" s="2">
        <f t="shared" si="9"/>
        <v>89.792597179697836</v>
      </c>
      <c r="T84">
        <f t="shared" si="12"/>
        <v>105.86680990427858</v>
      </c>
      <c r="U84">
        <f t="shared" si="13"/>
        <v>129.91169569606674</v>
      </c>
      <c r="V84">
        <f t="shared" si="14"/>
        <v>158.53158944185165</v>
      </c>
      <c r="W84">
        <f t="shared" si="15"/>
        <v>146.09386702414056</v>
      </c>
      <c r="X84" t="s">
        <v>95</v>
      </c>
    </row>
    <row r="85" spans="1:24" x14ac:dyDescent="0.25">
      <c r="A85" s="2">
        <v>113</v>
      </c>
      <c r="B85" s="2" t="s">
        <v>93</v>
      </c>
      <c r="C85" s="6">
        <v>44847</v>
      </c>
      <c r="D85" s="2" t="s">
        <v>23</v>
      </c>
      <c r="E85" s="2" t="s">
        <v>38</v>
      </c>
      <c r="F85" s="2">
        <v>4</v>
      </c>
      <c r="H85" s="2" t="s">
        <v>26</v>
      </c>
      <c r="I85" s="2">
        <v>40</v>
      </c>
      <c r="J85" s="2">
        <f t="shared" si="10"/>
        <v>12.732365673542144</v>
      </c>
      <c r="K85" s="2">
        <v>78</v>
      </c>
      <c r="L85" s="2">
        <v>15.18</v>
      </c>
      <c r="M85" s="2">
        <v>1.7</v>
      </c>
      <c r="N85" s="2">
        <f t="shared" si="11"/>
        <v>13.5404</v>
      </c>
      <c r="O85" s="2" t="s">
        <v>27</v>
      </c>
      <c r="P85" s="2" t="s">
        <v>28</v>
      </c>
      <c r="Q85" s="2">
        <f t="shared" si="8"/>
        <v>1.2732365673542146E-2</v>
      </c>
      <c r="R85" s="2">
        <v>0.74353766799999998</v>
      </c>
      <c r="S85" s="2">
        <f t="shared" si="9"/>
        <v>67.118563103204451</v>
      </c>
      <c r="T85">
        <f t="shared" si="12"/>
        <v>80.760084897024001</v>
      </c>
      <c r="U85">
        <f t="shared" si="13"/>
        <v>95.642670351815482</v>
      </c>
      <c r="V85">
        <f t="shared" si="14"/>
        <v>120.69308232273784</v>
      </c>
      <c r="W85">
        <f t="shared" si="15"/>
        <v>107.68394062176698</v>
      </c>
      <c r="X85" t="s">
        <v>95</v>
      </c>
    </row>
    <row r="86" spans="1:24" x14ac:dyDescent="0.25">
      <c r="A86" s="2">
        <v>114</v>
      </c>
      <c r="B86" s="2" t="s">
        <v>93</v>
      </c>
      <c r="C86" s="6">
        <v>44847</v>
      </c>
      <c r="D86" s="2" t="s">
        <v>23</v>
      </c>
      <c r="E86" s="2" t="s">
        <v>38</v>
      </c>
      <c r="F86" s="2">
        <v>4</v>
      </c>
      <c r="H86" s="2" t="s">
        <v>35</v>
      </c>
      <c r="I86" s="2">
        <v>20.5</v>
      </c>
      <c r="J86" s="2">
        <f t="shared" si="10"/>
        <v>6.5253374076903485</v>
      </c>
      <c r="K86" s="2">
        <v>70</v>
      </c>
      <c r="L86" s="2">
        <v>10.85</v>
      </c>
      <c r="M86" s="2">
        <v>1.39</v>
      </c>
      <c r="N86" s="2">
        <f t="shared" si="11"/>
        <v>8.9849999999999994</v>
      </c>
      <c r="O86" s="2" t="s">
        <v>27</v>
      </c>
      <c r="P86" s="2" t="s">
        <v>28</v>
      </c>
      <c r="Q86" s="2">
        <f t="shared" si="8"/>
        <v>3.3442354214413034E-3</v>
      </c>
      <c r="R86" s="2">
        <v>0.54003662799999996</v>
      </c>
      <c r="S86" s="2">
        <f t="shared" si="9"/>
        <v>9.3457991707405608</v>
      </c>
      <c r="T86">
        <f t="shared" si="12"/>
        <v>13.181251207878562</v>
      </c>
      <c r="U86">
        <f t="shared" si="13"/>
        <v>16.821152744419944</v>
      </c>
      <c r="V86">
        <f t="shared" si="14"/>
        <v>25.676545590159286</v>
      </c>
      <c r="W86">
        <f t="shared" si="15"/>
        <v>19.066926703065519</v>
      </c>
    </row>
    <row r="87" spans="1:24" x14ac:dyDescent="0.25">
      <c r="A87" s="2">
        <v>115</v>
      </c>
      <c r="B87" s="2" t="s">
        <v>93</v>
      </c>
      <c r="C87" s="6">
        <v>44847</v>
      </c>
      <c r="D87" s="2" t="s">
        <v>23</v>
      </c>
      <c r="E87" s="2" t="s">
        <v>38</v>
      </c>
      <c r="F87" s="2">
        <v>4</v>
      </c>
      <c r="H87" s="2" t="s">
        <v>35</v>
      </c>
      <c r="I87" s="2">
        <v>27</v>
      </c>
      <c r="J87" s="2">
        <f t="shared" si="10"/>
        <v>8.5943468296409478</v>
      </c>
      <c r="K87" s="2">
        <v>52</v>
      </c>
      <c r="L87" s="2">
        <v>14.85</v>
      </c>
      <c r="M87" s="2">
        <v>1.39</v>
      </c>
      <c r="N87" s="2">
        <f t="shared" si="11"/>
        <v>9.1120000000000001</v>
      </c>
      <c r="O87" s="2" t="s">
        <v>27</v>
      </c>
      <c r="P87" s="2" t="s">
        <v>28</v>
      </c>
      <c r="Q87" s="2">
        <f t="shared" si="8"/>
        <v>5.8011841100076402E-3</v>
      </c>
      <c r="R87" s="2">
        <v>0.54003662799999996</v>
      </c>
      <c r="S87" s="2">
        <f t="shared" si="9"/>
        <v>18.457484607782835</v>
      </c>
      <c r="T87">
        <f t="shared" si="12"/>
        <v>24.132003667708485</v>
      </c>
      <c r="U87">
        <f t="shared" si="13"/>
        <v>34.422428182587907</v>
      </c>
      <c r="V87">
        <f t="shared" si="14"/>
        <v>48.581330413194145</v>
      </c>
      <c r="W87">
        <f t="shared" si="15"/>
        <v>38.909981145265647</v>
      </c>
    </row>
    <row r="88" spans="1:24" x14ac:dyDescent="0.25">
      <c r="A88" s="2">
        <v>116</v>
      </c>
      <c r="B88" s="2" t="s">
        <v>93</v>
      </c>
      <c r="C88" s="6">
        <v>44847</v>
      </c>
      <c r="D88" s="2" t="s">
        <v>23</v>
      </c>
      <c r="E88" s="2" t="s">
        <v>38</v>
      </c>
      <c r="F88" s="2">
        <v>4</v>
      </c>
      <c r="H88" s="2" t="s">
        <v>35</v>
      </c>
      <c r="I88" s="2">
        <v>24</v>
      </c>
      <c r="J88" s="2">
        <f t="shared" si="10"/>
        <v>7.6394194041252863</v>
      </c>
      <c r="K88" s="2">
        <v>38</v>
      </c>
      <c r="L88" s="2">
        <v>15.2</v>
      </c>
      <c r="M88" s="2">
        <v>1.39</v>
      </c>
      <c r="N88" s="2">
        <f t="shared" si="11"/>
        <v>7.1659999999999995</v>
      </c>
      <c r="O88" s="2" t="s">
        <v>27</v>
      </c>
      <c r="P88" s="2" t="s">
        <v>28</v>
      </c>
      <c r="Q88" s="2">
        <f t="shared" si="8"/>
        <v>4.5836516424751714E-3</v>
      </c>
      <c r="R88" s="2">
        <v>0.54003662799999996</v>
      </c>
      <c r="S88" s="2">
        <f t="shared" si="9"/>
        <v>13.796681288710978</v>
      </c>
      <c r="T88">
        <f t="shared" si="12"/>
        <v>15.50499704748483</v>
      </c>
      <c r="U88">
        <f t="shared" si="13"/>
        <v>25.342236768879172</v>
      </c>
      <c r="V88">
        <f t="shared" si="14"/>
        <v>36.985881057216311</v>
      </c>
      <c r="W88">
        <f t="shared" si="15"/>
        <v>28.680054711321386</v>
      </c>
    </row>
    <row r="89" spans="1:24" ht="30" x14ac:dyDescent="0.25">
      <c r="A89" s="2">
        <v>138</v>
      </c>
      <c r="B89" s="2" t="s">
        <v>93</v>
      </c>
      <c r="C89" s="6">
        <v>44847</v>
      </c>
      <c r="D89" s="2" t="s">
        <v>23</v>
      </c>
      <c r="E89" s="2" t="s">
        <v>38</v>
      </c>
      <c r="F89" s="2">
        <v>5</v>
      </c>
      <c r="G89" s="7" t="s">
        <v>41</v>
      </c>
      <c r="H89" s="2" t="s">
        <v>26</v>
      </c>
      <c r="I89" s="2">
        <v>62</v>
      </c>
      <c r="J89" s="2">
        <f t="shared" si="10"/>
        <v>19.735166793990324</v>
      </c>
      <c r="K89" s="2">
        <v>126</v>
      </c>
      <c r="L89" s="2">
        <v>13.2</v>
      </c>
      <c r="M89" s="2">
        <v>1.39</v>
      </c>
      <c r="N89" s="2">
        <f t="shared" si="11"/>
        <v>18.021999999999998</v>
      </c>
      <c r="O89" s="2" t="s">
        <v>27</v>
      </c>
      <c r="P89" s="2" t="s">
        <v>28</v>
      </c>
      <c r="Q89" s="2">
        <f t="shared" si="8"/>
        <v>3.0589508530685004E-2</v>
      </c>
      <c r="R89" s="2">
        <v>0.74353766799999998</v>
      </c>
      <c r="S89" s="2">
        <f t="shared" si="9"/>
        <v>198.22219300002459</v>
      </c>
      <c r="T89">
        <f t="shared" si="12"/>
        <v>259.968164594695</v>
      </c>
      <c r="U89">
        <f t="shared" si="13"/>
        <v>298.89187427466987</v>
      </c>
      <c r="V89">
        <f t="shared" si="14"/>
        <v>332.93339503376166</v>
      </c>
      <c r="W89">
        <f t="shared" si="15"/>
        <v>335.03887241874105</v>
      </c>
    </row>
    <row r="90" spans="1:24" ht="30" x14ac:dyDescent="0.25">
      <c r="A90" s="2">
        <v>139</v>
      </c>
      <c r="B90" s="2" t="s">
        <v>93</v>
      </c>
      <c r="C90" s="6">
        <v>44847</v>
      </c>
      <c r="D90" s="2" t="s">
        <v>23</v>
      </c>
      <c r="E90" s="2" t="s">
        <v>38</v>
      </c>
      <c r="F90" s="2">
        <v>5</v>
      </c>
      <c r="G90" s="7" t="s">
        <v>41</v>
      </c>
      <c r="H90" s="2" t="s">
        <v>30</v>
      </c>
      <c r="I90" s="2">
        <v>36</v>
      </c>
      <c r="J90" s="2">
        <f t="shared" si="10"/>
        <v>11.45912910618793</v>
      </c>
      <c r="K90" s="2">
        <v>65</v>
      </c>
      <c r="L90" s="2">
        <v>14.88</v>
      </c>
      <c r="M90" s="2">
        <v>1.39</v>
      </c>
      <c r="N90" s="2">
        <f t="shared" si="11"/>
        <v>11.062000000000001</v>
      </c>
      <c r="O90" s="2" t="s">
        <v>27</v>
      </c>
      <c r="P90" s="2" t="s">
        <v>28</v>
      </c>
      <c r="Q90" s="2">
        <f t="shared" si="8"/>
        <v>1.0313216195569139E-2</v>
      </c>
      <c r="R90" s="2">
        <v>0.62</v>
      </c>
      <c r="S90" s="2">
        <f t="shared" si="9"/>
        <v>43.138456877106755</v>
      </c>
      <c r="T90">
        <f t="shared" si="12"/>
        <v>53.378068001090767</v>
      </c>
      <c r="U90">
        <f t="shared" si="13"/>
        <v>72.72474677029858</v>
      </c>
      <c r="V90">
        <f t="shared" si="14"/>
        <v>94.567097742895726</v>
      </c>
      <c r="W90">
        <f t="shared" si="15"/>
        <v>81.9676731853219</v>
      </c>
    </row>
    <row r="91" spans="1:24" ht="30" x14ac:dyDescent="0.25">
      <c r="A91" s="2">
        <v>140</v>
      </c>
      <c r="B91" s="2" t="s">
        <v>93</v>
      </c>
      <c r="C91" s="6">
        <v>44847</v>
      </c>
      <c r="D91" s="2" t="s">
        <v>23</v>
      </c>
      <c r="E91" s="2" t="s">
        <v>38</v>
      </c>
      <c r="F91" s="2">
        <v>5</v>
      </c>
      <c r="G91" s="7" t="s">
        <v>41</v>
      </c>
      <c r="H91" s="2" t="s">
        <v>26</v>
      </c>
      <c r="I91" s="2">
        <v>51</v>
      </c>
      <c r="J91" s="2">
        <f t="shared" si="10"/>
        <v>16.233766233766232</v>
      </c>
      <c r="K91" s="2">
        <v>132</v>
      </c>
      <c r="L91" s="2">
        <v>12.28</v>
      </c>
      <c r="M91" s="2">
        <v>1.39</v>
      </c>
      <c r="N91" s="2">
        <f t="shared" si="11"/>
        <v>17.599599999999999</v>
      </c>
      <c r="O91" s="2" t="s">
        <v>27</v>
      </c>
      <c r="P91" s="2" t="s">
        <v>28</v>
      </c>
      <c r="Q91" s="2">
        <f t="shared" si="8"/>
        <v>2.0698051948051945E-2</v>
      </c>
      <c r="R91" s="2">
        <v>0.74353766799999998</v>
      </c>
      <c r="S91" s="2">
        <f t="shared" si="9"/>
        <v>122.3371382052123</v>
      </c>
      <c r="T91">
        <f t="shared" si="12"/>
        <v>167.48733295083079</v>
      </c>
      <c r="U91">
        <f t="shared" si="13"/>
        <v>179.87805111020424</v>
      </c>
      <c r="V91">
        <f t="shared" si="14"/>
        <v>211.82153430198821</v>
      </c>
      <c r="W91">
        <f t="shared" si="15"/>
        <v>202.02917577052264</v>
      </c>
    </row>
    <row r="92" spans="1:24" ht="30" x14ac:dyDescent="0.25">
      <c r="A92" s="2">
        <v>141</v>
      </c>
      <c r="B92" s="2" t="s">
        <v>93</v>
      </c>
      <c r="C92" s="6">
        <v>44847</v>
      </c>
      <c r="D92" s="2" t="s">
        <v>23</v>
      </c>
      <c r="E92" s="2" t="s">
        <v>38</v>
      </c>
      <c r="F92" s="2">
        <v>5</v>
      </c>
      <c r="G92" s="7" t="s">
        <v>41</v>
      </c>
      <c r="H92" s="2" t="s">
        <v>26</v>
      </c>
      <c r="I92" s="2">
        <v>46</v>
      </c>
      <c r="J92" s="2">
        <f t="shared" si="10"/>
        <v>14.642220524573466</v>
      </c>
      <c r="K92" s="2">
        <v>96</v>
      </c>
      <c r="L92" s="2">
        <v>13.4</v>
      </c>
      <c r="M92" s="2">
        <v>1.39</v>
      </c>
      <c r="N92" s="2">
        <f t="shared" si="11"/>
        <v>14.254</v>
      </c>
      <c r="O92" s="2" t="s">
        <v>27</v>
      </c>
      <c r="P92" s="2" t="s">
        <v>28</v>
      </c>
      <c r="Q92" s="2">
        <f t="shared" si="8"/>
        <v>1.6838553603259487E-2</v>
      </c>
      <c r="R92" s="2">
        <v>0.74353766799999998</v>
      </c>
      <c r="S92" s="2">
        <f t="shared" si="9"/>
        <v>94.804076904732483</v>
      </c>
      <c r="T92">
        <f t="shared" si="12"/>
        <v>113.64400550980224</v>
      </c>
      <c r="U92">
        <f t="shared" si="13"/>
        <v>137.55173669981855</v>
      </c>
      <c r="V92">
        <f t="shared" si="14"/>
        <v>166.80769778625444</v>
      </c>
      <c r="W92">
        <f t="shared" si="15"/>
        <v>154.65131384448293</v>
      </c>
    </row>
    <row r="93" spans="1:24" ht="30" x14ac:dyDescent="0.25">
      <c r="A93" s="2">
        <v>142</v>
      </c>
      <c r="B93" s="2" t="s">
        <v>93</v>
      </c>
      <c r="C93" s="6">
        <v>44847</v>
      </c>
      <c r="D93" s="2" t="s">
        <v>23</v>
      </c>
      <c r="E93" s="2" t="s">
        <v>38</v>
      </c>
      <c r="F93" s="2">
        <v>5</v>
      </c>
      <c r="G93" s="7" t="s">
        <v>41</v>
      </c>
      <c r="H93" s="2" t="s">
        <v>26</v>
      </c>
      <c r="I93" s="2">
        <v>39</v>
      </c>
      <c r="J93" s="2">
        <f t="shared" si="10"/>
        <v>12.41405653170359</v>
      </c>
      <c r="K93" s="2">
        <v>94</v>
      </c>
      <c r="L93" s="2">
        <v>17.25</v>
      </c>
      <c r="M93" s="2">
        <v>1.39</v>
      </c>
      <c r="N93" s="2">
        <f t="shared" si="11"/>
        <v>17.605</v>
      </c>
      <c r="O93" s="2" t="s">
        <v>27</v>
      </c>
      <c r="P93" s="2" t="s">
        <v>28</v>
      </c>
      <c r="Q93" s="2">
        <f t="shared" si="8"/>
        <v>1.2103705118411001E-2</v>
      </c>
      <c r="R93" s="2">
        <v>0.74353766799999998</v>
      </c>
      <c r="S93" s="2">
        <f t="shared" si="9"/>
        <v>63.048252789628712</v>
      </c>
      <c r="T93">
        <f t="shared" si="12"/>
        <v>93.955838999831883</v>
      </c>
      <c r="U93">
        <f t="shared" si="13"/>
        <v>89.54960900786466</v>
      </c>
      <c r="V93">
        <f t="shared" si="14"/>
        <v>113.82162074861294</v>
      </c>
      <c r="W93">
        <f t="shared" si="15"/>
        <v>100.84950057140408</v>
      </c>
    </row>
    <row r="94" spans="1:24" ht="30" x14ac:dyDescent="0.25">
      <c r="A94" s="2">
        <v>143</v>
      </c>
      <c r="B94" s="2" t="s">
        <v>93</v>
      </c>
      <c r="C94" s="6">
        <v>44847</v>
      </c>
      <c r="D94" s="2" t="s">
        <v>23</v>
      </c>
      <c r="E94" s="2" t="s">
        <v>38</v>
      </c>
      <c r="F94" s="2">
        <v>5</v>
      </c>
      <c r="G94" s="7" t="s">
        <v>41</v>
      </c>
      <c r="H94" s="2" t="s">
        <v>26</v>
      </c>
      <c r="I94" s="2">
        <v>67</v>
      </c>
      <c r="J94" s="2">
        <f t="shared" si="10"/>
        <v>21.326712503183092</v>
      </c>
      <c r="K94" s="2">
        <v>102</v>
      </c>
      <c r="L94" s="2">
        <v>16.350000000000001</v>
      </c>
      <c r="M94" s="2">
        <v>1.39</v>
      </c>
      <c r="N94" s="2">
        <f t="shared" si="11"/>
        <v>18.067000000000004</v>
      </c>
      <c r="O94" s="2" t="s">
        <v>27</v>
      </c>
      <c r="P94" s="2" t="s">
        <v>28</v>
      </c>
      <c r="Q94" s="2">
        <f t="shared" si="8"/>
        <v>3.5722243442831682E-2</v>
      </c>
      <c r="R94" s="2">
        <v>0.74353766799999998</v>
      </c>
      <c r="S94" s="2">
        <f t="shared" si="9"/>
        <v>240.09507373246583</v>
      </c>
      <c r="T94">
        <f t="shared" si="12"/>
        <v>307.88166693533935</v>
      </c>
      <c r="U94">
        <f t="shared" si="13"/>
        <v>365.67073333464845</v>
      </c>
      <c r="V94">
        <f t="shared" si="14"/>
        <v>398.42251395387717</v>
      </c>
      <c r="W94">
        <f t="shared" si="15"/>
        <v>409.57348676899647</v>
      </c>
    </row>
    <row r="95" spans="1:24" ht="30" x14ac:dyDescent="0.25">
      <c r="A95" s="2">
        <v>144</v>
      </c>
      <c r="B95" s="2" t="s">
        <v>93</v>
      </c>
      <c r="C95" s="6">
        <v>44847</v>
      </c>
      <c r="D95" s="2" t="s">
        <v>23</v>
      </c>
      <c r="E95" s="2" t="s">
        <v>38</v>
      </c>
      <c r="F95" s="2">
        <v>5</v>
      </c>
      <c r="G95" s="7" t="s">
        <v>41</v>
      </c>
      <c r="H95" s="2" t="s">
        <v>26</v>
      </c>
      <c r="I95" s="2">
        <v>43</v>
      </c>
      <c r="J95" s="2">
        <f t="shared" si="10"/>
        <v>13.687293099057806</v>
      </c>
      <c r="K95" s="2">
        <v>118</v>
      </c>
      <c r="L95" s="2">
        <v>10.14</v>
      </c>
      <c r="M95" s="2">
        <v>1.39</v>
      </c>
      <c r="N95" s="2">
        <f t="shared" si="11"/>
        <v>13.3552</v>
      </c>
      <c r="O95" s="2" t="s">
        <v>27</v>
      </c>
      <c r="P95" s="2" t="s">
        <v>28</v>
      </c>
      <c r="Q95" s="2">
        <f t="shared" si="8"/>
        <v>1.4713840081487142E-2</v>
      </c>
      <c r="R95" s="2">
        <v>0.74353766799999998</v>
      </c>
      <c r="S95" s="2">
        <f t="shared" si="9"/>
        <v>80.251464319426276</v>
      </c>
      <c r="T95">
        <f t="shared" si="12"/>
        <v>93.371699086281907</v>
      </c>
      <c r="U95">
        <f t="shared" si="13"/>
        <v>115.42867227966526</v>
      </c>
      <c r="V95">
        <f t="shared" si="14"/>
        <v>142.69291037616995</v>
      </c>
      <c r="W95">
        <f t="shared" si="15"/>
        <v>129.8662838973415</v>
      </c>
    </row>
    <row r="96" spans="1:24" ht="30" x14ac:dyDescent="0.25">
      <c r="A96" s="2">
        <v>145</v>
      </c>
      <c r="B96" s="2" t="s">
        <v>93</v>
      </c>
      <c r="C96" s="6">
        <v>44847</v>
      </c>
      <c r="D96" s="2" t="s">
        <v>23</v>
      </c>
      <c r="E96" s="2" t="s">
        <v>38</v>
      </c>
      <c r="F96" s="2">
        <v>5</v>
      </c>
      <c r="G96" s="7" t="s">
        <v>41</v>
      </c>
      <c r="H96" s="2" t="s">
        <v>26</v>
      </c>
      <c r="I96" s="2">
        <v>41</v>
      </c>
      <c r="J96" s="2">
        <f t="shared" si="10"/>
        <v>13.050674815380697</v>
      </c>
      <c r="K96" s="2">
        <v>46</v>
      </c>
      <c r="L96" s="2">
        <v>19.5</v>
      </c>
      <c r="M96" s="2">
        <v>1.45</v>
      </c>
      <c r="N96" s="2">
        <f t="shared" si="11"/>
        <v>10.42</v>
      </c>
      <c r="O96" s="2" t="s">
        <v>27</v>
      </c>
      <c r="P96" s="2" t="s">
        <v>28</v>
      </c>
      <c r="Q96" s="2">
        <f t="shared" si="8"/>
        <v>1.3376941685765214E-2</v>
      </c>
      <c r="R96" s="2">
        <v>0.74353766799999998</v>
      </c>
      <c r="S96" s="2">
        <f t="shared" si="9"/>
        <v>71.34134975354786</v>
      </c>
      <c r="T96">
        <f t="shared" si="12"/>
        <v>69.354282383271027</v>
      </c>
      <c r="U96">
        <f t="shared" si="13"/>
        <v>101.98439953007664</v>
      </c>
      <c r="V96">
        <f t="shared" si="14"/>
        <v>127.79425902876196</v>
      </c>
      <c r="W96">
        <f t="shared" si="15"/>
        <v>114.79551351859921</v>
      </c>
    </row>
    <row r="97" spans="1:23" ht="30" x14ac:dyDescent="0.25">
      <c r="A97" s="2">
        <v>138</v>
      </c>
      <c r="B97" s="2" t="s">
        <v>93</v>
      </c>
      <c r="C97" s="6">
        <v>44847</v>
      </c>
      <c r="D97" s="2" t="s">
        <v>23</v>
      </c>
      <c r="E97" s="2" t="s">
        <v>38</v>
      </c>
      <c r="F97" s="2">
        <v>5</v>
      </c>
      <c r="G97" s="7" t="s">
        <v>41</v>
      </c>
      <c r="H97" s="2" t="s">
        <v>26</v>
      </c>
      <c r="I97" s="2">
        <v>25</v>
      </c>
      <c r="J97" s="2">
        <f t="shared" si="10"/>
        <v>7.9577285459638398</v>
      </c>
      <c r="K97" s="2">
        <v>116</v>
      </c>
      <c r="L97" s="2">
        <v>9.6</v>
      </c>
      <c r="M97" s="2">
        <v>1.39</v>
      </c>
      <c r="N97" s="2">
        <f t="shared" si="11"/>
        <v>12.526</v>
      </c>
      <c r="O97" s="2" t="s">
        <v>27</v>
      </c>
      <c r="P97" s="2" t="s">
        <v>28</v>
      </c>
      <c r="Q97" s="2">
        <f t="shared" si="8"/>
        <v>4.9735803412274005E-3</v>
      </c>
      <c r="R97" s="2">
        <v>0.74353766799999998</v>
      </c>
      <c r="S97" s="2">
        <f t="shared" si="9"/>
        <v>21.011747502277967</v>
      </c>
      <c r="T97">
        <f t="shared" si="12"/>
        <v>27.581985485277105</v>
      </c>
      <c r="U97">
        <f t="shared" si="13"/>
        <v>28.179918857466539</v>
      </c>
      <c r="V97">
        <f t="shared" si="14"/>
        <v>40.65213721732119</v>
      </c>
      <c r="W97">
        <f t="shared" si="15"/>
        <v>31.878369457947244</v>
      </c>
    </row>
    <row r="98" spans="1:23" ht="30" x14ac:dyDescent="0.25">
      <c r="A98" s="2">
        <v>139</v>
      </c>
      <c r="B98" s="2" t="s">
        <v>93</v>
      </c>
      <c r="C98" s="6">
        <v>44847</v>
      </c>
      <c r="D98" s="2" t="s">
        <v>23</v>
      </c>
      <c r="E98" s="2" t="s">
        <v>38</v>
      </c>
      <c r="F98" s="2">
        <v>5</v>
      </c>
      <c r="G98" s="7" t="s">
        <v>41</v>
      </c>
      <c r="H98" s="2" t="s">
        <v>26</v>
      </c>
      <c r="I98" s="2">
        <v>61</v>
      </c>
      <c r="J98" s="2">
        <f t="shared" si="10"/>
        <v>19.416857652151769</v>
      </c>
      <c r="K98" s="2">
        <v>88</v>
      </c>
      <c r="L98" s="2">
        <v>18.3</v>
      </c>
      <c r="M98" s="2">
        <v>1.45</v>
      </c>
      <c r="N98" s="2">
        <f t="shared" si="11"/>
        <v>17.553999999999998</v>
      </c>
      <c r="O98" s="2" t="s">
        <v>27</v>
      </c>
      <c r="P98" s="2" t="s">
        <v>28</v>
      </c>
      <c r="Q98" s="2">
        <f t="shared" si="8"/>
        <v>2.9610707919531448E-2</v>
      </c>
      <c r="R98" s="2">
        <v>0.74353766799999998</v>
      </c>
      <c r="S98" s="2">
        <f t="shared" si="9"/>
        <v>190.41555992401112</v>
      </c>
      <c r="T98">
        <f t="shared" si="12"/>
        <v>245.88520462471163</v>
      </c>
      <c r="U98">
        <f t="shared" si="13"/>
        <v>286.51890763783996</v>
      </c>
      <c r="V98">
        <f t="shared" si="14"/>
        <v>320.63213564062141</v>
      </c>
      <c r="W98">
        <f t="shared" si="15"/>
        <v>321.22219531209436</v>
      </c>
    </row>
    <row r="99" spans="1:23" ht="30" x14ac:dyDescent="0.25">
      <c r="A99" s="2">
        <v>140</v>
      </c>
      <c r="B99" s="2" t="s">
        <v>93</v>
      </c>
      <c r="C99" s="6">
        <v>44847</v>
      </c>
      <c r="D99" s="2" t="s">
        <v>23</v>
      </c>
      <c r="E99" s="2" t="s">
        <v>38</v>
      </c>
      <c r="F99" s="2">
        <v>5</v>
      </c>
      <c r="G99" s="7" t="s">
        <v>41</v>
      </c>
      <c r="H99" s="2" t="s">
        <v>26</v>
      </c>
      <c r="I99" s="2">
        <v>21</v>
      </c>
      <c r="J99" s="2">
        <f t="shared" si="10"/>
        <v>6.6844919786096257</v>
      </c>
      <c r="K99" s="2">
        <v>98</v>
      </c>
      <c r="L99" s="2">
        <v>8.4</v>
      </c>
      <c r="M99" s="2">
        <v>1.39</v>
      </c>
      <c r="N99" s="2">
        <f t="shared" si="11"/>
        <v>9.6219999999999999</v>
      </c>
      <c r="O99" s="2" t="s">
        <v>27</v>
      </c>
      <c r="P99" s="2" t="s">
        <v>28</v>
      </c>
      <c r="Q99" s="2">
        <f t="shared" si="8"/>
        <v>3.5093582887700541E-3</v>
      </c>
      <c r="R99" s="2">
        <v>0.74353766799999998</v>
      </c>
      <c r="S99" s="2">
        <f t="shared" si="9"/>
        <v>13.657030808235465</v>
      </c>
      <c r="T99">
        <f t="shared" si="12"/>
        <v>15.400342279981528</v>
      </c>
      <c r="U99">
        <f t="shared" si="13"/>
        <v>17.908775076342945</v>
      </c>
      <c r="V99">
        <f t="shared" si="14"/>
        <v>27.149836205829931</v>
      </c>
      <c r="W99">
        <f t="shared" si="15"/>
        <v>20.29482703374179</v>
      </c>
    </row>
    <row r="100" spans="1:23" ht="30" x14ac:dyDescent="0.25">
      <c r="A100" s="2">
        <v>141</v>
      </c>
      <c r="B100" s="2" t="s">
        <v>93</v>
      </c>
      <c r="C100" s="6">
        <v>44847</v>
      </c>
      <c r="D100" s="2" t="s">
        <v>23</v>
      </c>
      <c r="E100" s="2" t="s">
        <v>38</v>
      </c>
      <c r="F100" s="2">
        <v>5</v>
      </c>
      <c r="G100" s="7" t="s">
        <v>41</v>
      </c>
      <c r="H100" s="2" t="s">
        <v>26</v>
      </c>
      <c r="I100" s="2">
        <v>48</v>
      </c>
      <c r="J100" s="2">
        <f t="shared" si="10"/>
        <v>15.278838808250573</v>
      </c>
      <c r="K100" s="2">
        <v>138</v>
      </c>
      <c r="L100" s="2">
        <v>9.35</v>
      </c>
      <c r="M100" s="2">
        <v>1.39</v>
      </c>
      <c r="N100" s="2">
        <f t="shared" si="11"/>
        <v>14.292999999999999</v>
      </c>
      <c r="O100" s="2" t="s">
        <v>27</v>
      </c>
      <c r="P100" s="2" t="s">
        <v>28</v>
      </c>
      <c r="Q100" s="2">
        <f t="shared" si="8"/>
        <v>1.8334606569900685E-2</v>
      </c>
      <c r="R100" s="2">
        <v>0.74353766799999998</v>
      </c>
      <c r="S100" s="2">
        <f t="shared" si="9"/>
        <v>105.31724973693883</v>
      </c>
      <c r="T100">
        <f t="shared" si="12"/>
        <v>124.83142197765603</v>
      </c>
      <c r="U100">
        <f t="shared" si="13"/>
        <v>153.64659241207644</v>
      </c>
      <c r="V100">
        <f t="shared" si="14"/>
        <v>184.08174291343838</v>
      </c>
      <c r="W100">
        <f t="shared" si="15"/>
        <v>172.67290421787408</v>
      </c>
    </row>
    <row r="101" spans="1:23" ht="30" x14ac:dyDescent="0.25">
      <c r="A101" s="2">
        <v>142</v>
      </c>
      <c r="B101" s="2" t="s">
        <v>93</v>
      </c>
      <c r="C101" s="6">
        <v>44847</v>
      </c>
      <c r="D101" s="2" t="s">
        <v>23</v>
      </c>
      <c r="E101" s="2" t="s">
        <v>38</v>
      </c>
      <c r="F101" s="2">
        <v>5</v>
      </c>
      <c r="G101" s="7" t="s">
        <v>41</v>
      </c>
      <c r="H101" s="2" t="s">
        <v>26</v>
      </c>
      <c r="I101" s="2">
        <v>20</v>
      </c>
      <c r="J101" s="2">
        <f t="shared" si="10"/>
        <v>6.3661828367710722</v>
      </c>
      <c r="K101" s="2">
        <v>53</v>
      </c>
      <c r="L101" s="2">
        <v>11.2</v>
      </c>
      <c r="M101" s="2">
        <v>1.45</v>
      </c>
      <c r="N101" s="2">
        <f t="shared" si="11"/>
        <v>7.3860000000000001</v>
      </c>
      <c r="O101" s="2" t="s">
        <v>27</v>
      </c>
      <c r="P101" s="2" t="s">
        <v>28</v>
      </c>
      <c r="Q101" s="2">
        <f t="shared" si="8"/>
        <v>3.1830914183855366E-3</v>
      </c>
      <c r="R101" s="2">
        <v>0.74353766799999998</v>
      </c>
      <c r="S101" s="2">
        <f t="shared" si="9"/>
        <v>12.10591251531827</v>
      </c>
      <c r="T101">
        <f t="shared" si="12"/>
        <v>11.265530678201904</v>
      </c>
      <c r="U101">
        <f t="shared" si="13"/>
        <v>15.775157517083098</v>
      </c>
      <c r="V101">
        <f t="shared" si="14"/>
        <v>24.249770327939046</v>
      </c>
      <c r="W101">
        <f t="shared" si="15"/>
        <v>17.885732116175681</v>
      </c>
    </row>
    <row r="102" spans="1:23" ht="30" x14ac:dyDescent="0.25">
      <c r="A102" s="2">
        <v>143</v>
      </c>
      <c r="B102" s="2" t="s">
        <v>93</v>
      </c>
      <c r="C102" s="6">
        <v>44847</v>
      </c>
      <c r="D102" s="2" t="s">
        <v>23</v>
      </c>
      <c r="E102" s="2" t="s">
        <v>38</v>
      </c>
      <c r="F102" s="2">
        <v>5</v>
      </c>
      <c r="G102" s="7" t="s">
        <v>41</v>
      </c>
      <c r="H102" s="2" t="s">
        <v>26</v>
      </c>
      <c r="I102" s="2">
        <v>25</v>
      </c>
      <c r="J102" s="2">
        <f t="shared" si="10"/>
        <v>7.9577285459638398</v>
      </c>
      <c r="K102" s="2">
        <v>80</v>
      </c>
      <c r="L102" s="2">
        <v>9.4</v>
      </c>
      <c r="M102" s="2">
        <v>1.45</v>
      </c>
      <c r="N102" s="2">
        <f t="shared" si="11"/>
        <v>8.9700000000000006</v>
      </c>
      <c r="O102" s="2" t="s">
        <v>27</v>
      </c>
      <c r="P102" s="2" t="s">
        <v>28</v>
      </c>
      <c r="Q102" s="2">
        <f t="shared" si="8"/>
        <v>4.9735803412274005E-3</v>
      </c>
      <c r="R102" s="2">
        <v>0.74353766799999998</v>
      </c>
      <c r="S102" s="2">
        <f t="shared" si="9"/>
        <v>21.011747502277967</v>
      </c>
      <c r="T102">
        <f t="shared" si="12"/>
        <v>21.225826724640214</v>
      </c>
      <c r="U102">
        <f t="shared" si="13"/>
        <v>28.179918857466539</v>
      </c>
      <c r="V102">
        <f t="shared" si="14"/>
        <v>40.65213721732119</v>
      </c>
      <c r="W102">
        <f t="shared" si="15"/>
        <v>31.878369457947244</v>
      </c>
    </row>
    <row r="103" spans="1:23" ht="30" x14ac:dyDescent="0.25">
      <c r="A103" s="2">
        <v>144</v>
      </c>
      <c r="B103" s="2" t="s">
        <v>93</v>
      </c>
      <c r="C103" s="6">
        <v>44847</v>
      </c>
      <c r="D103" s="2" t="s">
        <v>23</v>
      </c>
      <c r="E103" s="2" t="s">
        <v>38</v>
      </c>
      <c r="F103" s="2">
        <v>5</v>
      </c>
      <c r="G103" s="7" t="s">
        <v>41</v>
      </c>
      <c r="H103" s="2" t="s">
        <v>26</v>
      </c>
      <c r="I103" s="2">
        <v>24</v>
      </c>
      <c r="J103" s="2">
        <f t="shared" si="10"/>
        <v>7.6394194041252863</v>
      </c>
      <c r="K103" s="2">
        <v>135</v>
      </c>
      <c r="L103" s="2">
        <v>11.7</v>
      </c>
      <c r="M103" s="2">
        <v>1.45</v>
      </c>
      <c r="N103" s="2">
        <f t="shared" si="11"/>
        <v>17.245000000000001</v>
      </c>
      <c r="O103" s="2" t="s">
        <v>27</v>
      </c>
      <c r="P103" s="2" t="s">
        <v>28</v>
      </c>
      <c r="Q103" s="2">
        <f t="shared" si="8"/>
        <v>4.5836516424751714E-3</v>
      </c>
      <c r="R103" s="2">
        <v>0.74353766799999998</v>
      </c>
      <c r="S103" s="2">
        <f t="shared" si="9"/>
        <v>18.995660108349902</v>
      </c>
      <c r="T103">
        <f t="shared" si="12"/>
        <v>32.458418316775031</v>
      </c>
      <c r="U103">
        <f t="shared" si="13"/>
        <v>25.342236768879172</v>
      </c>
      <c r="V103">
        <f t="shared" si="14"/>
        <v>36.985881057216311</v>
      </c>
      <c r="W103">
        <f t="shared" si="15"/>
        <v>28.680054711321386</v>
      </c>
    </row>
    <row r="104" spans="1:23" ht="30" x14ac:dyDescent="0.25">
      <c r="A104" s="2">
        <v>146</v>
      </c>
      <c r="B104" s="2" t="s">
        <v>93</v>
      </c>
      <c r="C104" s="6">
        <v>44847</v>
      </c>
      <c r="D104" s="2" t="s">
        <v>23</v>
      </c>
      <c r="E104" s="2" t="s">
        <v>38</v>
      </c>
      <c r="F104" s="2">
        <v>6</v>
      </c>
      <c r="G104" s="7" t="s">
        <v>42</v>
      </c>
      <c r="H104" s="2" t="s">
        <v>26</v>
      </c>
      <c r="I104" s="2">
        <v>40</v>
      </c>
      <c r="J104" s="2">
        <f t="shared" si="10"/>
        <v>12.732365673542144</v>
      </c>
      <c r="K104" s="2">
        <v>138</v>
      </c>
      <c r="L104" s="2">
        <v>10.1</v>
      </c>
      <c r="M104" s="2">
        <v>1.39</v>
      </c>
      <c r="N104" s="2">
        <f t="shared" si="11"/>
        <v>15.327999999999999</v>
      </c>
      <c r="O104" s="2" t="s">
        <v>27</v>
      </c>
      <c r="P104" s="2" t="s">
        <v>28</v>
      </c>
      <c r="Q104" s="2">
        <f t="shared" si="8"/>
        <v>1.2732365673542146E-2</v>
      </c>
      <c r="R104" s="2">
        <v>0.74353766799999998</v>
      </c>
      <c r="S104" s="2">
        <f t="shared" si="9"/>
        <v>67.118563103204451</v>
      </c>
      <c r="T104">
        <f t="shared" si="12"/>
        <v>89.010765338694043</v>
      </c>
      <c r="U104">
        <f t="shared" si="13"/>
        <v>95.642670351815482</v>
      </c>
      <c r="V104">
        <f t="shared" si="14"/>
        <v>120.69308232273784</v>
      </c>
      <c r="W104">
        <f t="shared" si="15"/>
        <v>107.68394062176698</v>
      </c>
    </row>
    <row r="105" spans="1:23" ht="30" x14ac:dyDescent="0.25">
      <c r="A105" s="2">
        <v>147</v>
      </c>
      <c r="B105" s="2" t="s">
        <v>93</v>
      </c>
      <c r="C105" s="6">
        <v>44847</v>
      </c>
      <c r="D105" s="2" t="s">
        <v>23</v>
      </c>
      <c r="E105" s="2" t="s">
        <v>38</v>
      </c>
      <c r="F105" s="2">
        <v>6</v>
      </c>
      <c r="G105" s="7" t="s">
        <v>42</v>
      </c>
      <c r="H105" s="2" t="s">
        <v>26</v>
      </c>
      <c r="I105" s="2">
        <v>35</v>
      </c>
      <c r="J105" s="2">
        <f t="shared" si="10"/>
        <v>11.140819964349376</v>
      </c>
      <c r="K105" s="2">
        <v>142</v>
      </c>
      <c r="L105" s="2">
        <v>9.25</v>
      </c>
      <c r="M105" s="2">
        <v>1.39</v>
      </c>
      <c r="N105" s="2">
        <f t="shared" si="11"/>
        <v>14.525</v>
      </c>
      <c r="O105" s="2" t="s">
        <v>27</v>
      </c>
      <c r="P105" s="2" t="s">
        <v>28</v>
      </c>
      <c r="Q105" s="2">
        <f t="shared" si="8"/>
        <v>9.7482174688057043E-3</v>
      </c>
      <c r="R105" s="2">
        <v>0.74353766799999998</v>
      </c>
      <c r="S105" s="2">
        <f t="shared" si="9"/>
        <v>48.255247718505586</v>
      </c>
      <c r="T105">
        <f t="shared" si="12"/>
        <v>63.98694988361602</v>
      </c>
      <c r="U105">
        <f t="shared" si="13"/>
        <v>67.588472424615986</v>
      </c>
      <c r="V105">
        <f t="shared" si="14"/>
        <v>88.595899910291422</v>
      </c>
      <c r="W105">
        <f t="shared" si="15"/>
        <v>76.200236409165143</v>
      </c>
    </row>
    <row r="106" spans="1:23" ht="30" x14ac:dyDescent="0.25">
      <c r="A106" s="2">
        <v>148</v>
      </c>
      <c r="B106" s="2" t="s">
        <v>93</v>
      </c>
      <c r="C106" s="6">
        <v>44847</v>
      </c>
      <c r="D106" s="2" t="s">
        <v>23</v>
      </c>
      <c r="E106" s="2" t="s">
        <v>38</v>
      </c>
      <c r="F106" s="2">
        <v>6</v>
      </c>
      <c r="G106" s="7" t="s">
        <v>42</v>
      </c>
      <c r="H106" s="2" t="s">
        <v>26</v>
      </c>
      <c r="I106" s="2">
        <v>29</v>
      </c>
      <c r="J106" s="2">
        <f t="shared" si="10"/>
        <v>9.2309651133180548</v>
      </c>
      <c r="K106" s="2">
        <v>138</v>
      </c>
      <c r="L106" s="2">
        <v>9.8699999999999992</v>
      </c>
      <c r="M106" s="2">
        <v>1.39</v>
      </c>
      <c r="N106" s="2">
        <f t="shared" si="11"/>
        <v>15.010599999999998</v>
      </c>
      <c r="O106" s="2" t="s">
        <v>27</v>
      </c>
      <c r="P106" s="2" t="s">
        <v>28</v>
      </c>
      <c r="Q106" s="2">
        <f t="shared" si="8"/>
        <v>6.6924497071555906E-3</v>
      </c>
      <c r="R106" s="2">
        <v>0.74353766799999998</v>
      </c>
      <c r="S106" s="2">
        <f t="shared" si="9"/>
        <v>30.320605134366556</v>
      </c>
      <c r="T106">
        <f t="shared" si="12"/>
        <v>43.775444816030877</v>
      </c>
      <c r="U106">
        <f t="shared" si="13"/>
        <v>41.450570304344524</v>
      </c>
      <c r="V106">
        <f t="shared" si="14"/>
        <v>57.322215207104044</v>
      </c>
      <c r="W106">
        <f t="shared" si="15"/>
        <v>46.820631398385075</v>
      </c>
    </row>
    <row r="107" spans="1:23" ht="30" x14ac:dyDescent="0.25">
      <c r="A107" s="2">
        <v>149</v>
      </c>
      <c r="B107" s="2" t="s">
        <v>93</v>
      </c>
      <c r="C107" s="6">
        <v>44847</v>
      </c>
      <c r="D107" s="2" t="s">
        <v>23</v>
      </c>
      <c r="E107" s="2" t="s">
        <v>38</v>
      </c>
      <c r="F107" s="2">
        <v>6</v>
      </c>
      <c r="G107" s="7" t="s">
        <v>42</v>
      </c>
      <c r="H107" s="2" t="s">
        <v>26</v>
      </c>
      <c r="I107" s="2">
        <v>20</v>
      </c>
      <c r="J107" s="2">
        <f t="shared" si="10"/>
        <v>6.3661828367710722</v>
      </c>
      <c r="K107" s="2">
        <v>70</v>
      </c>
      <c r="L107" s="2">
        <v>15.2</v>
      </c>
      <c r="M107" s="2">
        <v>1.45</v>
      </c>
      <c r="N107" s="2">
        <f t="shared" si="11"/>
        <v>12.089999999999998</v>
      </c>
      <c r="O107" s="2" t="s">
        <v>27</v>
      </c>
      <c r="P107" s="2" t="s">
        <v>28</v>
      </c>
      <c r="Q107" s="2">
        <f t="shared" si="8"/>
        <v>3.1830914183855366E-3</v>
      </c>
      <c r="R107" s="2">
        <v>0.74353766799999998</v>
      </c>
      <c r="S107" s="2">
        <f t="shared" si="9"/>
        <v>12.10591251531827</v>
      </c>
      <c r="T107">
        <f t="shared" si="12"/>
        <v>16.582014413204959</v>
      </c>
      <c r="U107">
        <f t="shared" si="13"/>
        <v>15.775157517083098</v>
      </c>
      <c r="V107">
        <f t="shared" si="14"/>
        <v>24.249770327939046</v>
      </c>
      <c r="W107">
        <f t="shared" si="15"/>
        <v>17.885732116175681</v>
      </c>
    </row>
    <row r="108" spans="1:23" ht="30" x14ac:dyDescent="0.25">
      <c r="A108" s="2">
        <v>150</v>
      </c>
      <c r="B108" s="2" t="s">
        <v>93</v>
      </c>
      <c r="C108" s="6">
        <v>44847</v>
      </c>
      <c r="D108" s="2" t="s">
        <v>23</v>
      </c>
      <c r="E108" s="2" t="s">
        <v>38</v>
      </c>
      <c r="F108" s="2">
        <v>6</v>
      </c>
      <c r="G108" s="7" t="s">
        <v>42</v>
      </c>
      <c r="H108" s="2" t="s">
        <v>26</v>
      </c>
      <c r="I108" s="2">
        <v>34</v>
      </c>
      <c r="J108" s="2">
        <f t="shared" si="10"/>
        <v>10.822510822510823</v>
      </c>
      <c r="K108" s="2">
        <v>146</v>
      </c>
      <c r="L108" s="2">
        <v>10.98</v>
      </c>
      <c r="M108" s="2">
        <v>1.39</v>
      </c>
      <c r="N108" s="2">
        <f t="shared" si="11"/>
        <v>17.4208</v>
      </c>
      <c r="O108" s="2" t="s">
        <v>27</v>
      </c>
      <c r="P108" s="2" t="s">
        <v>28</v>
      </c>
      <c r="Q108" s="2">
        <f t="shared" si="8"/>
        <v>9.1991341991341999E-3</v>
      </c>
      <c r="R108" s="2">
        <v>0.74353766799999998</v>
      </c>
      <c r="S108" s="2">
        <f t="shared" si="9"/>
        <v>44.919696763720921</v>
      </c>
      <c r="T108">
        <f t="shared" si="12"/>
        <v>69.324321598440591</v>
      </c>
      <c r="U108">
        <f t="shared" si="13"/>
        <v>62.681719266172564</v>
      </c>
      <c r="V108">
        <f t="shared" si="14"/>
        <v>82.844945652770164</v>
      </c>
      <c r="W108">
        <f t="shared" si="15"/>
        <v>70.6889385682761</v>
      </c>
    </row>
    <row r="109" spans="1:23" ht="30" x14ac:dyDescent="0.25">
      <c r="A109" s="2">
        <v>151</v>
      </c>
      <c r="B109" s="2" t="s">
        <v>93</v>
      </c>
      <c r="C109" s="6">
        <v>44847</v>
      </c>
      <c r="D109" s="2" t="s">
        <v>23</v>
      </c>
      <c r="E109" s="2" t="s">
        <v>38</v>
      </c>
      <c r="F109" s="2">
        <v>6</v>
      </c>
      <c r="G109" s="7" t="s">
        <v>42</v>
      </c>
      <c r="H109" s="2" t="s">
        <v>26</v>
      </c>
      <c r="I109" s="2">
        <v>23.5</v>
      </c>
      <c r="J109" s="2">
        <f t="shared" si="10"/>
        <v>7.48026483320601</v>
      </c>
      <c r="K109" s="2">
        <v>71</v>
      </c>
      <c r="L109" s="2">
        <v>11</v>
      </c>
      <c r="M109" s="2">
        <v>1.45</v>
      </c>
      <c r="N109" s="2">
        <f t="shared" si="11"/>
        <v>9.26</v>
      </c>
      <c r="O109" s="2" t="s">
        <v>27</v>
      </c>
      <c r="P109" s="2" t="s">
        <v>28</v>
      </c>
      <c r="Q109" s="2">
        <f t="shared" si="8"/>
        <v>4.3946555895085313E-3</v>
      </c>
      <c r="R109" s="2">
        <v>0.74353766799999998</v>
      </c>
      <c r="S109" s="2">
        <f t="shared" si="9"/>
        <v>18.032714194952252</v>
      </c>
      <c r="T109">
        <f t="shared" si="12"/>
        <v>19.044676410336699</v>
      </c>
      <c r="U109">
        <f t="shared" si="13"/>
        <v>23.992315158959329</v>
      </c>
      <c r="V109">
        <f t="shared" si="14"/>
        <v>35.226241022224954</v>
      </c>
      <c r="W109">
        <f t="shared" si="15"/>
        <v>27.158097029440476</v>
      </c>
    </row>
    <row r="110" spans="1:23" ht="30" x14ac:dyDescent="0.25">
      <c r="A110" s="2">
        <v>152</v>
      </c>
      <c r="B110" s="2" t="s">
        <v>93</v>
      </c>
      <c r="C110" s="6">
        <v>44847</v>
      </c>
      <c r="D110" s="2" t="s">
        <v>23</v>
      </c>
      <c r="E110" s="2" t="s">
        <v>38</v>
      </c>
      <c r="F110" s="2">
        <v>6</v>
      </c>
      <c r="G110" s="7" t="s">
        <v>42</v>
      </c>
      <c r="H110" s="2" t="s">
        <v>26</v>
      </c>
      <c r="I110" s="2">
        <v>18</v>
      </c>
      <c r="J110" s="2">
        <f t="shared" si="10"/>
        <v>5.7295645530939652</v>
      </c>
      <c r="K110" s="2">
        <v>41</v>
      </c>
      <c r="L110" s="2">
        <v>9.5</v>
      </c>
      <c r="M110" s="2">
        <v>1.45</v>
      </c>
      <c r="N110" s="2">
        <f t="shared" si="11"/>
        <v>5.3449999999999998</v>
      </c>
      <c r="O110" s="2" t="s">
        <v>27</v>
      </c>
      <c r="P110" s="2" t="s">
        <v>28</v>
      </c>
      <c r="Q110" s="2">
        <f t="shared" si="8"/>
        <v>2.5783040488922848E-3</v>
      </c>
      <c r="R110" s="2">
        <v>0.74353766799999998</v>
      </c>
      <c r="S110" s="2">
        <f t="shared" si="9"/>
        <v>9.3310554864473794</v>
      </c>
      <c r="T110">
        <f t="shared" si="12"/>
        <v>6.9650230689065413</v>
      </c>
      <c r="U110">
        <f t="shared" si="13"/>
        <v>11.995109834045556</v>
      </c>
      <c r="V110">
        <f t="shared" si="14"/>
        <v>19.000512346787204</v>
      </c>
      <c r="W110">
        <f t="shared" si="15"/>
        <v>13.614396318651814</v>
      </c>
    </row>
    <row r="111" spans="1:23" ht="30" x14ac:dyDescent="0.25">
      <c r="A111" s="2">
        <v>153</v>
      </c>
      <c r="B111" s="2" t="s">
        <v>93</v>
      </c>
      <c r="C111" s="6">
        <v>44847</v>
      </c>
      <c r="D111" s="2" t="s">
        <v>23</v>
      </c>
      <c r="E111" s="2" t="s">
        <v>38</v>
      </c>
      <c r="F111" s="2">
        <v>6</v>
      </c>
      <c r="G111" s="7" t="s">
        <v>42</v>
      </c>
      <c r="H111" s="2" t="s">
        <v>26</v>
      </c>
      <c r="I111" s="2">
        <v>24</v>
      </c>
      <c r="J111" s="2">
        <f t="shared" si="10"/>
        <v>7.6394194041252863</v>
      </c>
      <c r="K111" s="2">
        <v>101</v>
      </c>
      <c r="L111" s="2">
        <v>9.5</v>
      </c>
      <c r="M111" s="2">
        <v>1.45</v>
      </c>
      <c r="N111" s="2">
        <f t="shared" si="11"/>
        <v>11.045</v>
      </c>
      <c r="O111" s="2" t="s">
        <v>27</v>
      </c>
      <c r="P111" s="2" t="s">
        <v>28</v>
      </c>
      <c r="Q111" s="2">
        <f t="shared" si="8"/>
        <v>4.5836516424751714E-3</v>
      </c>
      <c r="R111" s="2">
        <v>0.74353766799999998</v>
      </c>
      <c r="S111" s="2">
        <f t="shared" si="9"/>
        <v>18.995660108349902</v>
      </c>
      <c r="T111">
        <f t="shared" si="12"/>
        <v>22.884332857055323</v>
      </c>
      <c r="U111">
        <f t="shared" si="13"/>
        <v>25.342236768879172</v>
      </c>
      <c r="V111">
        <f t="shared" si="14"/>
        <v>36.985881057216311</v>
      </c>
      <c r="W111">
        <f t="shared" si="15"/>
        <v>28.680054711321386</v>
      </c>
    </row>
    <row r="112" spans="1:23" ht="30" x14ac:dyDescent="0.25">
      <c r="A112" s="2">
        <v>154</v>
      </c>
      <c r="B112" s="2" t="s">
        <v>93</v>
      </c>
      <c r="C112" s="6">
        <v>44847</v>
      </c>
      <c r="D112" s="2" t="s">
        <v>23</v>
      </c>
      <c r="E112" s="2" t="s">
        <v>38</v>
      </c>
      <c r="F112" s="2">
        <v>6</v>
      </c>
      <c r="G112" s="7" t="s">
        <v>42</v>
      </c>
      <c r="H112" s="2" t="s">
        <v>26</v>
      </c>
      <c r="I112" s="2">
        <v>22.5</v>
      </c>
      <c r="J112" s="2">
        <f t="shared" si="10"/>
        <v>7.1619556913674565</v>
      </c>
      <c r="K112" s="2">
        <v>78</v>
      </c>
      <c r="L112" s="2">
        <v>6</v>
      </c>
      <c r="M112" s="2">
        <v>1.45</v>
      </c>
      <c r="N112" s="2">
        <f t="shared" si="11"/>
        <v>6.13</v>
      </c>
      <c r="O112" s="2" t="s">
        <v>27</v>
      </c>
      <c r="P112" s="2" t="s">
        <v>28</v>
      </c>
      <c r="Q112" s="2">
        <f t="shared" si="8"/>
        <v>4.028600076394195E-3</v>
      </c>
      <c r="R112" s="2">
        <v>0.74353766799999998</v>
      </c>
      <c r="S112" s="2">
        <f t="shared" si="9"/>
        <v>16.195539292299557</v>
      </c>
      <c r="T112">
        <f t="shared" si="12"/>
        <v>12.546597148926864</v>
      </c>
      <c r="U112">
        <f t="shared" si="13"/>
        <v>21.427438771610106</v>
      </c>
      <c r="V112">
        <f t="shared" si="14"/>
        <v>31.852319616861532</v>
      </c>
      <c r="W112">
        <f t="shared" si="15"/>
        <v>24.265417427357647</v>
      </c>
    </row>
    <row r="113" spans="1:24" ht="30" x14ac:dyDescent="0.25">
      <c r="A113" s="2">
        <v>155</v>
      </c>
      <c r="B113" s="2" t="s">
        <v>93</v>
      </c>
      <c r="C113" s="6">
        <v>44847</v>
      </c>
      <c r="D113" s="2" t="s">
        <v>23</v>
      </c>
      <c r="E113" s="2" t="s">
        <v>38</v>
      </c>
      <c r="F113" s="2">
        <v>6</v>
      </c>
      <c r="G113" s="7" t="s">
        <v>42</v>
      </c>
      <c r="H113" s="2" t="s">
        <v>26</v>
      </c>
      <c r="I113" s="2">
        <v>15</v>
      </c>
      <c r="J113" s="2">
        <f t="shared" si="10"/>
        <v>4.7746371275783037</v>
      </c>
      <c r="K113" s="2">
        <v>146</v>
      </c>
      <c r="L113" s="2">
        <v>4.1500000000000004</v>
      </c>
      <c r="M113" s="2">
        <v>1.39</v>
      </c>
      <c r="N113" s="2">
        <f t="shared" si="11"/>
        <v>7.4489999999999998</v>
      </c>
      <c r="O113" s="2" t="s">
        <v>27</v>
      </c>
      <c r="P113" s="2" t="s">
        <v>28</v>
      </c>
      <c r="Q113" s="2">
        <f t="shared" si="8"/>
        <v>1.7904889228418639E-3</v>
      </c>
      <c r="R113" s="2">
        <v>0.74353766799999998</v>
      </c>
      <c r="S113" s="2">
        <f t="shared" si="9"/>
        <v>5.9466710159158103</v>
      </c>
      <c r="T113">
        <f t="shared" si="12"/>
        <v>6.0996133198628213</v>
      </c>
      <c r="U113">
        <f t="shared" si="13"/>
        <v>7.4667737024362948</v>
      </c>
      <c r="V113">
        <f t="shared" si="14"/>
        <v>12.457674316585235</v>
      </c>
      <c r="W113">
        <f t="shared" si="15"/>
        <v>8.4903410376944777</v>
      </c>
    </row>
    <row r="114" spans="1:24" ht="30" x14ac:dyDescent="0.25">
      <c r="A114" s="2">
        <v>156</v>
      </c>
      <c r="B114" s="2" t="s">
        <v>93</v>
      </c>
      <c r="C114" s="6">
        <v>44847</v>
      </c>
      <c r="D114" s="2" t="s">
        <v>23</v>
      </c>
      <c r="E114" s="2" t="s">
        <v>38</v>
      </c>
      <c r="F114" s="2">
        <v>6</v>
      </c>
      <c r="G114" s="7" t="s">
        <v>42</v>
      </c>
      <c r="H114" s="2" t="s">
        <v>26</v>
      </c>
      <c r="I114" s="2">
        <v>14.5</v>
      </c>
      <c r="J114" s="2">
        <f t="shared" si="10"/>
        <v>4.6154825566590274</v>
      </c>
      <c r="K114" s="2">
        <v>80</v>
      </c>
      <c r="L114" s="2">
        <v>5.2</v>
      </c>
      <c r="M114" s="2">
        <v>1.45</v>
      </c>
      <c r="N114" s="2">
        <f t="shared" si="11"/>
        <v>5.61</v>
      </c>
      <c r="O114" s="2" t="s">
        <v>27</v>
      </c>
      <c r="P114" s="2" t="s">
        <v>28</v>
      </c>
      <c r="Q114" s="2">
        <f t="shared" si="8"/>
        <v>1.6731124267888977E-3</v>
      </c>
      <c r="R114" s="2">
        <v>0.74353766799999998</v>
      </c>
      <c r="S114" s="2">
        <f t="shared" si="9"/>
        <v>5.4688088689226833</v>
      </c>
      <c r="T114">
        <f t="shared" si="12"/>
        <v>4.5390876353449308</v>
      </c>
      <c r="U114">
        <f t="shared" si="13"/>
        <v>6.8367944278288277</v>
      </c>
      <c r="V114">
        <f t="shared" si="14"/>
        <v>11.517234680807306</v>
      </c>
      <c r="W114">
        <f t="shared" si="15"/>
        <v>7.7766588580103049</v>
      </c>
    </row>
    <row r="115" spans="1:24" ht="30" x14ac:dyDescent="0.25">
      <c r="A115" s="2">
        <v>157</v>
      </c>
      <c r="B115" s="2" t="s">
        <v>93</v>
      </c>
      <c r="C115" s="6">
        <v>44847</v>
      </c>
      <c r="D115" s="2" t="s">
        <v>23</v>
      </c>
      <c r="E115" s="2" t="s">
        <v>38</v>
      </c>
      <c r="F115" s="2">
        <v>6</v>
      </c>
      <c r="G115" s="7" t="s">
        <v>42</v>
      </c>
      <c r="H115" s="2" t="s">
        <v>26</v>
      </c>
      <c r="I115" s="2">
        <v>19.5</v>
      </c>
      <c r="J115" s="2">
        <f t="shared" si="10"/>
        <v>6.207028265851795</v>
      </c>
      <c r="K115" s="2">
        <v>125</v>
      </c>
      <c r="L115" s="2">
        <v>5.2</v>
      </c>
      <c r="M115" s="2">
        <v>1.45</v>
      </c>
      <c r="N115" s="2">
        <f t="shared" si="11"/>
        <v>7.95</v>
      </c>
      <c r="O115" s="2" t="s">
        <v>27</v>
      </c>
      <c r="P115" s="2" t="s">
        <v>28</v>
      </c>
      <c r="Q115" s="2">
        <f t="shared" si="8"/>
        <v>3.0259262796027502E-3</v>
      </c>
      <c r="R115" s="2">
        <v>0.74353766799999998</v>
      </c>
      <c r="S115" s="2">
        <f t="shared" si="9"/>
        <v>11.371766575832373</v>
      </c>
      <c r="T115">
        <f t="shared" si="12"/>
        <v>11.301006408197628</v>
      </c>
      <c r="U115">
        <f t="shared" si="13"/>
        <v>14.77017718656214</v>
      </c>
      <c r="V115">
        <f t="shared" si="14"/>
        <v>22.869149651236068</v>
      </c>
      <c r="W115">
        <f t="shared" si="15"/>
        <v>16.750567827062142</v>
      </c>
    </row>
    <row r="116" spans="1:24" ht="30" x14ac:dyDescent="0.25">
      <c r="A116" s="2">
        <v>154</v>
      </c>
      <c r="B116" s="2" t="s">
        <v>93</v>
      </c>
      <c r="C116" s="6">
        <v>44847</v>
      </c>
      <c r="D116" s="2" t="s">
        <v>23</v>
      </c>
      <c r="E116" s="2" t="s">
        <v>38</v>
      </c>
      <c r="F116" s="2">
        <v>6</v>
      </c>
      <c r="G116" s="7" t="s">
        <v>42</v>
      </c>
      <c r="H116" s="2" t="s">
        <v>26</v>
      </c>
      <c r="I116" s="2">
        <v>23</v>
      </c>
      <c r="J116" s="2">
        <f t="shared" si="10"/>
        <v>7.3211102622867328</v>
      </c>
      <c r="K116" s="2">
        <v>128</v>
      </c>
      <c r="L116" s="2">
        <v>7.7</v>
      </c>
      <c r="M116" s="2">
        <v>1.39</v>
      </c>
      <c r="N116" s="2">
        <f t="shared" si="11"/>
        <v>11.246</v>
      </c>
      <c r="O116" s="2" t="s">
        <v>27</v>
      </c>
      <c r="P116" s="2" t="s">
        <v>28</v>
      </c>
      <c r="Q116" s="2">
        <f t="shared" si="8"/>
        <v>4.2096384008148717E-3</v>
      </c>
      <c r="R116" s="2">
        <v>0.74353766799999998</v>
      </c>
      <c r="S116" s="2">
        <f t="shared" si="9"/>
        <v>17.099440274659315</v>
      </c>
      <c r="T116">
        <f t="shared" si="12"/>
        <v>21.175604843649268</v>
      </c>
      <c r="U116">
        <f t="shared" si="13"/>
        <v>22.687575589495097</v>
      </c>
      <c r="V116">
        <f t="shared" si="14"/>
        <v>33.515163275326138</v>
      </c>
      <c r="W116">
        <f t="shared" si="15"/>
        <v>25.686764013889622</v>
      </c>
    </row>
    <row r="117" spans="1:24" ht="30" x14ac:dyDescent="0.25">
      <c r="A117" s="2">
        <v>155</v>
      </c>
      <c r="B117" s="2" t="s">
        <v>93</v>
      </c>
      <c r="C117" s="6">
        <v>44847</v>
      </c>
      <c r="D117" s="2" t="s">
        <v>23</v>
      </c>
      <c r="E117" s="2" t="s">
        <v>38</v>
      </c>
      <c r="F117" s="2">
        <v>6</v>
      </c>
      <c r="G117" s="7" t="s">
        <v>42</v>
      </c>
      <c r="H117" s="2" t="s">
        <v>26</v>
      </c>
      <c r="I117" s="2">
        <v>17.5</v>
      </c>
      <c r="J117" s="2">
        <f t="shared" si="10"/>
        <v>5.570409982174688</v>
      </c>
      <c r="K117" s="2">
        <v>65</v>
      </c>
      <c r="L117" s="2">
        <v>4.2</v>
      </c>
      <c r="M117" s="2">
        <v>1.45</v>
      </c>
      <c r="N117" s="2">
        <f t="shared" si="11"/>
        <v>4.1800000000000006</v>
      </c>
      <c r="O117" s="2" t="s">
        <v>27</v>
      </c>
      <c r="P117" s="2" t="s">
        <v>28</v>
      </c>
      <c r="Q117" s="2">
        <f t="shared" si="8"/>
        <v>2.4370543672014261E-3</v>
      </c>
      <c r="R117" s="2">
        <v>0.74353766799999998</v>
      </c>
      <c r="S117" s="2">
        <f t="shared" si="9"/>
        <v>8.703610153080735</v>
      </c>
      <c r="T117">
        <f t="shared" si="12"/>
        <v>5.4049374400256545</v>
      </c>
      <c r="U117">
        <f t="shared" si="13"/>
        <v>11.14794050516705</v>
      </c>
      <c r="V117">
        <f t="shared" si="14"/>
        <v>17.800773527986134</v>
      </c>
      <c r="W117">
        <f t="shared" si="15"/>
        <v>12.656455621276676</v>
      </c>
    </row>
    <row r="118" spans="1:24" ht="30" x14ac:dyDescent="0.25">
      <c r="A118" s="2">
        <v>156</v>
      </c>
      <c r="B118" s="2" t="s">
        <v>93</v>
      </c>
      <c r="C118" s="6">
        <v>44847</v>
      </c>
      <c r="D118" s="2" t="s">
        <v>23</v>
      </c>
      <c r="E118" s="2" t="s">
        <v>38</v>
      </c>
      <c r="F118" s="2">
        <v>6</v>
      </c>
      <c r="G118" s="7" t="s">
        <v>42</v>
      </c>
      <c r="H118" s="2" t="s">
        <v>26</v>
      </c>
      <c r="I118" s="2">
        <v>19</v>
      </c>
      <c r="J118" s="2">
        <f t="shared" si="10"/>
        <v>6.0478736949325187</v>
      </c>
      <c r="K118" s="2">
        <v>96</v>
      </c>
      <c r="L118" s="2">
        <v>8</v>
      </c>
      <c r="M118" s="2">
        <v>1.39</v>
      </c>
      <c r="N118" s="2">
        <f t="shared" si="11"/>
        <v>9.07</v>
      </c>
      <c r="O118" s="2" t="s">
        <v>27</v>
      </c>
      <c r="P118" s="2" t="s">
        <v>28</v>
      </c>
      <c r="Q118" s="2">
        <f t="shared" si="8"/>
        <v>2.8727400050929468E-3</v>
      </c>
      <c r="R118" s="2">
        <v>0.74353766799999998</v>
      </c>
      <c r="S118" s="2">
        <f t="shared" si="9"/>
        <v>10.664796178150652</v>
      </c>
      <c r="T118">
        <f t="shared" si="12"/>
        <v>11.849487337521685</v>
      </c>
      <c r="U118">
        <f t="shared" si="13"/>
        <v>13.805593390620594</v>
      </c>
      <c r="V118">
        <f t="shared" si="14"/>
        <v>21.534316561532801</v>
      </c>
      <c r="W118">
        <f t="shared" si="15"/>
        <v>15.66075142755235</v>
      </c>
    </row>
    <row r="119" spans="1:24" ht="30" x14ac:dyDescent="0.25">
      <c r="A119" s="2">
        <v>157</v>
      </c>
      <c r="B119" s="2" t="s">
        <v>93</v>
      </c>
      <c r="C119" s="6">
        <v>44847</v>
      </c>
      <c r="D119" s="2" t="s">
        <v>23</v>
      </c>
      <c r="E119" s="2" t="s">
        <v>38</v>
      </c>
      <c r="F119" s="2">
        <v>6</v>
      </c>
      <c r="G119" s="7" t="s">
        <v>42</v>
      </c>
      <c r="H119" s="2" t="s">
        <v>35</v>
      </c>
      <c r="I119" s="2">
        <v>15.5</v>
      </c>
      <c r="J119" s="2">
        <f t="shared" si="10"/>
        <v>4.9337916984975809</v>
      </c>
      <c r="K119" s="2">
        <v>45</v>
      </c>
      <c r="L119" s="2">
        <v>4.2</v>
      </c>
      <c r="M119" s="2">
        <v>1.45</v>
      </c>
      <c r="N119" s="2">
        <f t="shared" si="11"/>
        <v>3.34</v>
      </c>
      <c r="O119" s="2" t="s">
        <v>27</v>
      </c>
      <c r="P119" s="2" t="s">
        <v>28</v>
      </c>
      <c r="Q119" s="2">
        <f t="shared" si="8"/>
        <v>1.9118442831678128E-3</v>
      </c>
      <c r="R119" s="2">
        <v>0.54003662799999996</v>
      </c>
      <c r="S119" s="2">
        <f t="shared" si="9"/>
        <v>4.6836267727207561</v>
      </c>
      <c r="T119">
        <f t="shared" si="12"/>
        <v>3.3194061556602974</v>
      </c>
      <c r="U119">
        <f t="shared" si="13"/>
        <v>8.1312652973265092</v>
      </c>
      <c r="V119">
        <f t="shared" si="14"/>
        <v>13.440265921972056</v>
      </c>
      <c r="W119">
        <f t="shared" si="15"/>
        <v>9.2428682431704186</v>
      </c>
    </row>
    <row r="120" spans="1:24" ht="30" x14ac:dyDescent="0.25">
      <c r="A120" s="2">
        <v>158</v>
      </c>
      <c r="B120" s="2" t="s">
        <v>93</v>
      </c>
      <c r="C120" s="6">
        <v>44816</v>
      </c>
      <c r="D120" s="2" t="s">
        <v>43</v>
      </c>
      <c r="E120" s="2" t="s">
        <v>44</v>
      </c>
      <c r="F120" s="2">
        <v>1</v>
      </c>
      <c r="G120" s="7" t="s">
        <v>45</v>
      </c>
      <c r="H120" s="2" t="s">
        <v>26</v>
      </c>
      <c r="I120" s="2">
        <v>80</v>
      </c>
      <c r="J120" s="2">
        <f t="shared" si="10"/>
        <v>25.464731347084289</v>
      </c>
      <c r="K120" s="2">
        <v>138</v>
      </c>
      <c r="L120" s="2">
        <v>13</v>
      </c>
      <c r="M120" s="2">
        <v>1.39</v>
      </c>
      <c r="N120" s="2">
        <f t="shared" si="11"/>
        <v>19.329999999999998</v>
      </c>
      <c r="O120" s="2" t="s">
        <v>27</v>
      </c>
      <c r="P120" s="2" t="s">
        <v>28</v>
      </c>
      <c r="Q120" s="2">
        <f t="shared" si="8"/>
        <v>5.0929462694168585E-2</v>
      </c>
      <c r="R120" s="2">
        <v>0.74353766799999998</v>
      </c>
      <c r="S120" s="2">
        <f t="shared" si="9"/>
        <v>372.12407634191516</v>
      </c>
      <c r="T120">
        <f t="shared" si="12"/>
        <v>475.80991072465969</v>
      </c>
      <c r="U120">
        <f t="shared" si="13"/>
        <v>579.86871967015918</v>
      </c>
      <c r="V120">
        <f t="shared" si="14"/>
        <v>600.69930244989598</v>
      </c>
      <c r="W120">
        <f t="shared" si="15"/>
        <v>648.32856673197421</v>
      </c>
      <c r="X120" s="8"/>
    </row>
    <row r="121" spans="1:24" ht="30" x14ac:dyDescent="0.25">
      <c r="A121" s="2">
        <v>159</v>
      </c>
      <c r="B121" s="2" t="s">
        <v>93</v>
      </c>
      <c r="C121" s="6">
        <v>44816</v>
      </c>
      <c r="D121" s="2" t="s">
        <v>43</v>
      </c>
      <c r="E121" s="2" t="s">
        <v>44</v>
      </c>
      <c r="F121" s="2">
        <v>1</v>
      </c>
      <c r="G121" s="7" t="s">
        <v>45</v>
      </c>
      <c r="H121" s="2" t="s">
        <v>32</v>
      </c>
      <c r="I121" s="2">
        <v>90</v>
      </c>
      <c r="J121" s="2">
        <f t="shared" si="10"/>
        <v>28.647822765469826</v>
      </c>
      <c r="K121" s="2">
        <v>122</v>
      </c>
      <c r="L121" s="2">
        <v>12.5</v>
      </c>
      <c r="M121" s="2">
        <f>1.39+0.58</f>
        <v>1.9699999999999998</v>
      </c>
      <c r="N121" s="2">
        <f t="shared" si="11"/>
        <v>17.22</v>
      </c>
      <c r="O121" s="2" t="s">
        <v>27</v>
      </c>
      <c r="P121" s="2" t="s">
        <v>28</v>
      </c>
      <c r="Q121" s="2">
        <f t="shared" si="8"/>
        <v>6.445760122230712E-2</v>
      </c>
      <c r="R121" s="2">
        <v>0.55753068100000003</v>
      </c>
      <c r="S121" s="2">
        <f t="shared" si="9"/>
        <v>373.29437803548126</v>
      </c>
      <c r="T121">
        <f t="shared" si="12"/>
        <v>535.56686254434351</v>
      </c>
      <c r="U121">
        <f t="shared" si="13"/>
        <v>787.63723739994259</v>
      </c>
      <c r="V121">
        <f t="shared" si="14"/>
        <v>789.02463472881891</v>
      </c>
      <c r="W121">
        <f t="shared" si="15"/>
        <v>879.58173585771294</v>
      </c>
      <c r="X121" s="8"/>
    </row>
    <row r="122" spans="1:24" ht="30" x14ac:dyDescent="0.25">
      <c r="A122" s="2">
        <v>160</v>
      </c>
      <c r="B122" s="2" t="s">
        <v>93</v>
      </c>
      <c r="C122" s="6">
        <v>44816</v>
      </c>
      <c r="D122" s="2" t="s">
        <v>43</v>
      </c>
      <c r="E122" s="2" t="s">
        <v>44</v>
      </c>
      <c r="F122" s="2">
        <v>1</v>
      </c>
      <c r="G122" s="7" t="s">
        <v>45</v>
      </c>
      <c r="H122" s="2" t="s">
        <v>26</v>
      </c>
      <c r="I122" s="2">
        <v>94</v>
      </c>
      <c r="J122" s="2">
        <f t="shared" si="10"/>
        <v>29.92105933282404</v>
      </c>
      <c r="K122" s="2">
        <v>115</v>
      </c>
      <c r="L122" s="2">
        <v>14.4</v>
      </c>
      <c r="M122" s="2">
        <f>1.39+1.18</f>
        <v>2.57</v>
      </c>
      <c r="N122" s="2">
        <f t="shared" si="11"/>
        <v>19.13</v>
      </c>
      <c r="O122" s="2" t="s">
        <v>27</v>
      </c>
      <c r="P122" s="2" t="s">
        <v>28</v>
      </c>
      <c r="Q122" s="2">
        <f t="shared" si="8"/>
        <v>7.0314489432136501E-2</v>
      </c>
      <c r="R122" s="2">
        <v>0.74353766799999998</v>
      </c>
      <c r="S122" s="2">
        <f t="shared" si="9"/>
        <v>554.30824444198595</v>
      </c>
      <c r="T122">
        <f t="shared" si="12"/>
        <v>668.15596041037452</v>
      </c>
      <c r="U122">
        <f t="shared" si="13"/>
        <v>881.91785458134393</v>
      </c>
      <c r="V122">
        <f t="shared" si="14"/>
        <v>872.60118854003235</v>
      </c>
      <c r="W122">
        <f t="shared" si="15"/>
        <v>984.43664524870621</v>
      </c>
      <c r="X122" s="8"/>
    </row>
    <row r="123" spans="1:24" ht="30" x14ac:dyDescent="0.25">
      <c r="A123" s="2">
        <v>168</v>
      </c>
      <c r="B123" s="2" t="s">
        <v>93</v>
      </c>
      <c r="C123" s="6">
        <v>44816</v>
      </c>
      <c r="D123" s="2" t="s">
        <v>43</v>
      </c>
      <c r="E123" s="2" t="s">
        <v>44</v>
      </c>
      <c r="F123" s="2">
        <v>2</v>
      </c>
      <c r="G123" s="7" t="s">
        <v>47</v>
      </c>
      <c r="H123" s="2" t="s">
        <v>26</v>
      </c>
      <c r="I123" s="2">
        <v>97</v>
      </c>
      <c r="J123" s="2">
        <f t="shared" si="10"/>
        <v>30.8759867583397</v>
      </c>
      <c r="K123" s="2">
        <v>144</v>
      </c>
      <c r="L123" s="2">
        <v>15.5</v>
      </c>
      <c r="M123" s="2">
        <f>1.39+0.49</f>
        <v>1.88</v>
      </c>
      <c r="N123" s="2">
        <f t="shared" si="11"/>
        <v>24.2</v>
      </c>
      <c r="O123" s="2" t="s">
        <v>27</v>
      </c>
      <c r="P123" s="2" t="s">
        <v>28</v>
      </c>
      <c r="Q123" s="2">
        <f t="shared" si="8"/>
        <v>7.4874267888973778E-2</v>
      </c>
      <c r="R123" s="2">
        <v>0.74353766799999998</v>
      </c>
      <c r="S123" s="2">
        <f t="shared" si="9"/>
        <v>599.05316522792918</v>
      </c>
      <c r="T123">
        <f t="shared" si="12"/>
        <v>859.77335227667879</v>
      </c>
      <c r="U123">
        <f t="shared" si="13"/>
        <v>956.9785969610881</v>
      </c>
      <c r="V123">
        <f t="shared" si="14"/>
        <v>938.43776625117607</v>
      </c>
      <c r="W123">
        <f t="shared" si="15"/>
        <v>1067.8846868595328</v>
      </c>
      <c r="X123" s="8"/>
    </row>
    <row r="124" spans="1:24" ht="30" x14ac:dyDescent="0.25">
      <c r="A124" s="2">
        <v>169</v>
      </c>
      <c r="B124" s="2" t="s">
        <v>93</v>
      </c>
      <c r="C124" s="6">
        <v>44816</v>
      </c>
      <c r="D124" s="2" t="s">
        <v>43</v>
      </c>
      <c r="E124" s="2" t="s">
        <v>44</v>
      </c>
      <c r="F124" s="2">
        <v>2</v>
      </c>
      <c r="G124" s="7" t="s">
        <v>47</v>
      </c>
      <c r="H124" s="2" t="s">
        <v>32</v>
      </c>
      <c r="I124" s="2">
        <v>73</v>
      </c>
      <c r="J124" s="2">
        <f t="shared" si="10"/>
        <v>23.236567354214415</v>
      </c>
      <c r="K124" s="2">
        <v>149</v>
      </c>
      <c r="L124" s="2">
        <v>12.2</v>
      </c>
      <c r="M124" s="2">
        <f t="shared" ref="M124:M125" si="16">1.39+0.49</f>
        <v>1.88</v>
      </c>
      <c r="N124" s="2">
        <f t="shared" si="11"/>
        <v>20.057999999999996</v>
      </c>
      <c r="O124" s="2" t="s">
        <v>27</v>
      </c>
      <c r="P124" s="2" t="s">
        <v>28</v>
      </c>
      <c r="Q124" s="2">
        <f t="shared" si="8"/>
        <v>4.2406735421441313E-2</v>
      </c>
      <c r="R124" s="2">
        <v>0.55753068100000003</v>
      </c>
      <c r="S124" s="2">
        <f t="shared" si="9"/>
        <v>222.53021926837602</v>
      </c>
      <c r="T124">
        <f t="shared" si="12"/>
        <v>384.3991728890386</v>
      </c>
      <c r="U124">
        <f t="shared" si="13"/>
        <v>457.01994321306387</v>
      </c>
      <c r="V124">
        <f t="shared" si="14"/>
        <v>485.94184558816283</v>
      </c>
      <c r="W124">
        <f t="shared" si="15"/>
        <v>511.44790021904299</v>
      </c>
      <c r="X124" s="8"/>
    </row>
    <row r="125" spans="1:24" ht="30" x14ac:dyDescent="0.25">
      <c r="A125" s="2">
        <v>170</v>
      </c>
      <c r="B125" s="2" t="s">
        <v>93</v>
      </c>
      <c r="C125" s="6">
        <v>44816</v>
      </c>
      <c r="D125" s="2" t="s">
        <v>43</v>
      </c>
      <c r="E125" s="2" t="s">
        <v>44</v>
      </c>
      <c r="F125" s="2">
        <v>2</v>
      </c>
      <c r="G125" s="7" t="s">
        <v>47</v>
      </c>
      <c r="H125" s="2" t="s">
        <v>32</v>
      </c>
      <c r="I125" s="2">
        <v>76</v>
      </c>
      <c r="J125" s="2">
        <f t="shared" si="10"/>
        <v>24.191494779730075</v>
      </c>
      <c r="K125" s="2">
        <v>149</v>
      </c>
      <c r="L125" s="2">
        <v>12.2</v>
      </c>
      <c r="M125" s="2">
        <f t="shared" si="16"/>
        <v>1.88</v>
      </c>
      <c r="N125" s="2">
        <f t="shared" si="11"/>
        <v>20.057999999999996</v>
      </c>
      <c r="O125" s="2" t="s">
        <v>27</v>
      </c>
      <c r="P125" s="2" t="s">
        <v>28</v>
      </c>
      <c r="Q125" s="2">
        <f t="shared" si="8"/>
        <v>4.5963840081487149E-2</v>
      </c>
      <c r="R125" s="2">
        <v>0.55753068100000003</v>
      </c>
      <c r="S125" s="2">
        <f t="shared" si="9"/>
        <v>245.81512133349051</v>
      </c>
      <c r="T125">
        <f t="shared" si="12"/>
        <v>419.26534334603343</v>
      </c>
      <c r="U125">
        <f t="shared" si="13"/>
        <v>507.47079736204228</v>
      </c>
      <c r="V125">
        <f t="shared" si="14"/>
        <v>533.43387431362021</v>
      </c>
      <c r="W125">
        <f t="shared" si="15"/>
        <v>567.67665203864885</v>
      </c>
      <c r="X125" s="7"/>
    </row>
    <row r="126" spans="1:24" ht="30" x14ac:dyDescent="0.25">
      <c r="A126" s="2">
        <v>180</v>
      </c>
      <c r="B126" s="2" t="s">
        <v>93</v>
      </c>
      <c r="C126" s="6">
        <v>44816</v>
      </c>
      <c r="D126" s="2" t="s">
        <v>43</v>
      </c>
      <c r="E126" s="2" t="s">
        <v>44</v>
      </c>
      <c r="F126" s="2">
        <v>3</v>
      </c>
      <c r="G126" s="7" t="s">
        <v>49</v>
      </c>
      <c r="H126" s="2" t="s">
        <v>26</v>
      </c>
      <c r="I126" s="2">
        <v>80</v>
      </c>
      <c r="J126" s="2">
        <f t="shared" si="10"/>
        <v>25.464731347084289</v>
      </c>
      <c r="K126" s="2">
        <v>148</v>
      </c>
      <c r="L126" s="2">
        <v>16.100000000000001</v>
      </c>
      <c r="M126" s="2">
        <f>1.39+0.26</f>
        <v>1.65</v>
      </c>
      <c r="N126" s="2">
        <f t="shared" si="11"/>
        <v>25.478000000000002</v>
      </c>
      <c r="O126" s="2" t="s">
        <v>27</v>
      </c>
      <c r="P126" s="2" t="s">
        <v>28</v>
      </c>
      <c r="Q126" s="2">
        <f t="shared" si="8"/>
        <v>5.0929462694168585E-2</v>
      </c>
      <c r="R126" s="2">
        <v>0.74353766799999998</v>
      </c>
      <c r="S126" s="2">
        <f t="shared" si="9"/>
        <v>372.12407634191516</v>
      </c>
      <c r="T126">
        <f t="shared" si="12"/>
        <v>590.90178456880687</v>
      </c>
      <c r="U126">
        <f t="shared" si="13"/>
        <v>579.86871967015918</v>
      </c>
      <c r="V126">
        <f t="shared" si="14"/>
        <v>600.69930244989598</v>
      </c>
      <c r="W126">
        <f t="shared" si="15"/>
        <v>648.32856673197421</v>
      </c>
      <c r="X126" s="8"/>
    </row>
    <row r="127" spans="1:24" ht="30" x14ac:dyDescent="0.25">
      <c r="A127" s="2">
        <v>181</v>
      </c>
      <c r="B127" s="2" t="s">
        <v>93</v>
      </c>
      <c r="C127" s="6">
        <v>44816</v>
      </c>
      <c r="D127" s="2" t="s">
        <v>43</v>
      </c>
      <c r="E127" s="2" t="s">
        <v>44</v>
      </c>
      <c r="F127" s="2">
        <v>3</v>
      </c>
      <c r="G127" s="7" t="s">
        <v>49</v>
      </c>
      <c r="H127" s="2" t="s">
        <v>32</v>
      </c>
      <c r="I127" s="2">
        <v>100</v>
      </c>
      <c r="J127" s="2">
        <f t="shared" si="10"/>
        <v>31.830914183855359</v>
      </c>
      <c r="K127" s="2">
        <v>144</v>
      </c>
      <c r="L127" s="2">
        <v>14.4</v>
      </c>
      <c r="M127" s="2">
        <f>1.39+0.26</f>
        <v>1.65</v>
      </c>
      <c r="N127" s="2">
        <f t="shared" si="11"/>
        <v>22.385999999999999</v>
      </c>
      <c r="O127" s="2" t="s">
        <v>27</v>
      </c>
      <c r="P127" s="2" t="s">
        <v>28</v>
      </c>
      <c r="Q127" s="2">
        <f t="shared" si="8"/>
        <v>7.9577285459638408E-2</v>
      </c>
      <c r="R127" s="2">
        <v>0.55753068100000003</v>
      </c>
      <c r="S127" s="2">
        <f t="shared" si="9"/>
        <v>484.3041700396351</v>
      </c>
      <c r="T127">
        <f t="shared" si="12"/>
        <v>825.73474421644426</v>
      </c>
      <c r="U127">
        <f t="shared" si="13"/>
        <v>1035.847245936696</v>
      </c>
      <c r="V127">
        <f t="shared" si="14"/>
        <v>1007.0079072628351</v>
      </c>
      <c r="W127">
        <f t="shared" si="15"/>
        <v>1155.5388085977033</v>
      </c>
      <c r="X127" s="8"/>
    </row>
    <row r="128" spans="1:24" ht="30" x14ac:dyDescent="0.25">
      <c r="A128" s="2">
        <v>205</v>
      </c>
      <c r="B128" s="2" t="s">
        <v>93</v>
      </c>
      <c r="C128" s="6">
        <v>44817</v>
      </c>
      <c r="D128" s="2" t="s">
        <v>43</v>
      </c>
      <c r="E128" s="2" t="s">
        <v>54</v>
      </c>
      <c r="F128" s="2">
        <v>1</v>
      </c>
      <c r="G128" s="7" t="s">
        <v>99</v>
      </c>
      <c r="H128" s="2" t="s">
        <v>26</v>
      </c>
      <c r="I128" s="2">
        <v>18.8</v>
      </c>
      <c r="J128" s="2">
        <f t="shared" si="10"/>
        <v>5.9842118665648076</v>
      </c>
      <c r="K128" s="2">
        <v>150</v>
      </c>
      <c r="L128" s="2">
        <v>5.2</v>
      </c>
      <c r="M128" s="2">
        <v>1.57</v>
      </c>
      <c r="N128" s="2">
        <f t="shared" si="11"/>
        <v>9.370000000000001</v>
      </c>
      <c r="O128" s="2" t="s">
        <v>27</v>
      </c>
      <c r="P128" s="2" t="s">
        <v>28</v>
      </c>
      <c r="Q128" s="2">
        <f t="shared" si="8"/>
        <v>2.8125795772854594E-3</v>
      </c>
      <c r="R128" s="2">
        <v>0.74353766799999998</v>
      </c>
      <c r="S128" s="2">
        <f t="shared" si="9"/>
        <v>10.389543298774296</v>
      </c>
      <c r="T128">
        <f t="shared" si="12"/>
        <v>11.881687489920552</v>
      </c>
      <c r="U128">
        <f t="shared" si="13"/>
        <v>13.430931179981064</v>
      </c>
      <c r="V128">
        <f t="shared" si="14"/>
        <v>21.013120410840465</v>
      </c>
      <c r="W128">
        <f t="shared" si="15"/>
        <v>15.237368049656737</v>
      </c>
      <c r="X128" s="8"/>
    </row>
    <row r="129" spans="1:24" x14ac:dyDescent="0.25">
      <c r="A129" s="2">
        <v>206</v>
      </c>
      <c r="B129" s="2" t="s">
        <v>93</v>
      </c>
      <c r="C129" s="6">
        <v>44817</v>
      </c>
      <c r="D129" s="2" t="s">
        <v>43</v>
      </c>
      <c r="E129" s="2" t="s">
        <v>54</v>
      </c>
      <c r="F129" s="2">
        <v>1</v>
      </c>
      <c r="H129" s="2" t="s">
        <v>26</v>
      </c>
      <c r="I129" s="2">
        <v>32.700000000000003</v>
      </c>
      <c r="J129" s="2">
        <f t="shared" si="10"/>
        <v>10.408708938120704</v>
      </c>
      <c r="K129" s="2">
        <v>100</v>
      </c>
      <c r="L129" s="2">
        <v>7.12</v>
      </c>
      <c r="M129" s="2">
        <v>1.57</v>
      </c>
      <c r="N129" s="2">
        <f t="shared" si="11"/>
        <v>8.69</v>
      </c>
      <c r="O129" s="2" t="s">
        <v>27</v>
      </c>
      <c r="P129" s="2" t="s">
        <v>28</v>
      </c>
      <c r="Q129" s="2">
        <f t="shared" si="8"/>
        <v>8.5091195569136756E-3</v>
      </c>
      <c r="R129" s="2">
        <v>0.74353766799999998</v>
      </c>
      <c r="S129" s="2">
        <f t="shared" si="9"/>
        <v>40.794339760866833</v>
      </c>
      <c r="T129">
        <f t="shared" si="12"/>
        <v>36.935469235803517</v>
      </c>
      <c r="U129">
        <f t="shared" si="13"/>
        <v>56.639560222408917</v>
      </c>
      <c r="V129">
        <f t="shared" si="14"/>
        <v>75.694668696708305</v>
      </c>
      <c r="W129">
        <f t="shared" si="15"/>
        <v>63.900030417277961</v>
      </c>
      <c r="X129" s="8"/>
    </row>
    <row r="130" spans="1:24" x14ac:dyDescent="0.25">
      <c r="A130" s="2">
        <v>207</v>
      </c>
      <c r="B130" s="2" t="s">
        <v>93</v>
      </c>
      <c r="C130" s="6">
        <v>44817</v>
      </c>
      <c r="D130" s="2" t="s">
        <v>43</v>
      </c>
      <c r="E130" s="2" t="s">
        <v>54</v>
      </c>
      <c r="F130" s="2">
        <v>1</v>
      </c>
      <c r="H130" s="2" t="s">
        <v>26</v>
      </c>
      <c r="I130" s="2">
        <v>112.5</v>
      </c>
      <c r="J130" s="2">
        <f t="shared" si="10"/>
        <v>35.809778456837279</v>
      </c>
      <c r="K130" s="2">
        <v>65</v>
      </c>
      <c r="L130" s="2">
        <v>7.6</v>
      </c>
      <c r="M130" s="2">
        <v>1.57</v>
      </c>
      <c r="N130" s="2">
        <f t="shared" si="11"/>
        <v>6.51</v>
      </c>
      <c r="O130" s="2" t="s">
        <v>27</v>
      </c>
      <c r="P130" s="2" t="s">
        <v>28</v>
      </c>
      <c r="Q130" s="2">
        <f t="shared" si="8"/>
        <v>0.10071500190985484</v>
      </c>
      <c r="R130" s="2">
        <v>0.74353766799999998</v>
      </c>
      <c r="S130" s="2">
        <f t="shared" si="9"/>
        <v>864.07272146070852</v>
      </c>
      <c r="T130">
        <f t="shared" si="12"/>
        <v>422.52822603988682</v>
      </c>
      <c r="U130">
        <f t="shared" si="13"/>
        <v>1406.9940927698296</v>
      </c>
      <c r="V130">
        <f t="shared" si="14"/>
        <v>1322.7151137958317</v>
      </c>
      <c r="W130">
        <f t="shared" si="15"/>
        <v>1567.7094659589573</v>
      </c>
      <c r="X130" s="8"/>
    </row>
    <row r="131" spans="1:24" x14ac:dyDescent="0.25">
      <c r="A131" s="2">
        <v>208</v>
      </c>
      <c r="B131" s="2" t="s">
        <v>93</v>
      </c>
      <c r="C131" s="6">
        <v>44817</v>
      </c>
      <c r="D131" s="2" t="s">
        <v>43</v>
      </c>
      <c r="E131" s="2" t="s">
        <v>54</v>
      </c>
      <c r="F131" s="2">
        <v>1</v>
      </c>
      <c r="H131" s="2" t="s">
        <v>26</v>
      </c>
      <c r="I131" s="2">
        <v>45</v>
      </c>
      <c r="J131" s="2">
        <f t="shared" si="10"/>
        <v>14.323911382734913</v>
      </c>
      <c r="K131" s="2">
        <v>60</v>
      </c>
      <c r="L131" s="2">
        <v>9</v>
      </c>
      <c r="M131" s="2">
        <v>1.57</v>
      </c>
      <c r="N131" s="2">
        <f t="shared" si="11"/>
        <v>6.97</v>
      </c>
      <c r="O131" s="2" t="s">
        <v>27</v>
      </c>
      <c r="P131" s="2" t="s">
        <v>28</v>
      </c>
      <c r="Q131" s="2">
        <f t="shared" si="8"/>
        <v>1.611440030557678E-2</v>
      </c>
      <c r="R131" s="2">
        <v>0.74353766799999998</v>
      </c>
      <c r="S131" s="2">
        <f t="shared" si="9"/>
        <v>89.792597179697836</v>
      </c>
      <c r="T131">
        <f t="shared" si="12"/>
        <v>61.835375428198248</v>
      </c>
      <c r="U131">
        <f t="shared" si="13"/>
        <v>129.91169569606674</v>
      </c>
      <c r="V131">
        <f t="shared" si="14"/>
        <v>158.53158944185165</v>
      </c>
      <c r="W131">
        <f t="shared" si="15"/>
        <v>146.09386702414056</v>
      </c>
      <c r="X131" s="8"/>
    </row>
    <row r="132" spans="1:24" x14ac:dyDescent="0.25">
      <c r="A132" s="2">
        <v>209</v>
      </c>
      <c r="B132" s="2" t="s">
        <v>93</v>
      </c>
      <c r="C132" s="6">
        <v>44817</v>
      </c>
      <c r="D132" s="2" t="s">
        <v>43</v>
      </c>
      <c r="E132" s="2" t="s">
        <v>54</v>
      </c>
      <c r="F132" s="2">
        <v>1</v>
      </c>
      <c r="H132" s="2" t="s">
        <v>26</v>
      </c>
      <c r="I132" s="2">
        <v>8</v>
      </c>
      <c r="J132" s="2">
        <f t="shared" si="10"/>
        <v>2.5464731347084291</v>
      </c>
      <c r="K132" s="2">
        <v>23</v>
      </c>
      <c r="L132" s="2">
        <v>4.72</v>
      </c>
      <c r="M132" s="2">
        <v>1.57</v>
      </c>
      <c r="N132" s="2">
        <f t="shared" si="11"/>
        <v>2.6555999999999997</v>
      </c>
      <c r="O132" s="2" t="s">
        <v>27</v>
      </c>
      <c r="P132" s="2" t="s">
        <v>28</v>
      </c>
      <c r="Q132" s="2">
        <f t="shared" si="8"/>
        <v>5.0929462694168583E-4</v>
      </c>
      <c r="R132" s="2">
        <v>0.74353766799999998</v>
      </c>
      <c r="S132" s="2">
        <f t="shared" si="9"/>
        <v>1.2580206491683172</v>
      </c>
      <c r="T132">
        <f t="shared" si="12"/>
        <v>0.7004599430867452</v>
      </c>
      <c r="U132">
        <f t="shared" si="13"/>
        <v>1.4565643689963046</v>
      </c>
      <c r="V132">
        <f t="shared" si="14"/>
        <v>2.9064116630948411</v>
      </c>
      <c r="W132">
        <f t="shared" si="15"/>
        <v>1.6667602168311322</v>
      </c>
      <c r="X132" s="8"/>
    </row>
    <row r="133" spans="1:24" ht="30" x14ac:dyDescent="0.25">
      <c r="A133" s="2">
        <v>214</v>
      </c>
      <c r="B133" s="2" t="s">
        <v>93</v>
      </c>
      <c r="C133" s="6">
        <v>44817</v>
      </c>
      <c r="D133" s="2" t="s">
        <v>43</v>
      </c>
      <c r="E133" s="2" t="s">
        <v>54</v>
      </c>
      <c r="F133" s="2">
        <v>2</v>
      </c>
      <c r="G133" s="7" t="s">
        <v>100</v>
      </c>
      <c r="H133" s="2" t="s">
        <v>26</v>
      </c>
      <c r="I133" s="2">
        <v>39</v>
      </c>
      <c r="J133" s="2">
        <f t="shared" si="10"/>
        <v>12.41405653170359</v>
      </c>
      <c r="K133" s="2">
        <v>70</v>
      </c>
      <c r="L133" s="2">
        <v>8.8000000000000007</v>
      </c>
      <c r="M133" s="2">
        <v>1.57</v>
      </c>
      <c r="N133" s="2">
        <f t="shared" si="11"/>
        <v>7.73</v>
      </c>
      <c r="O133" s="2" t="s">
        <v>27</v>
      </c>
      <c r="P133" s="2" t="s">
        <v>28</v>
      </c>
      <c r="Q133" s="2">
        <f t="shared" si="8"/>
        <v>1.2103705118411001E-2</v>
      </c>
      <c r="R133" s="2">
        <v>0.74353766799999998</v>
      </c>
      <c r="S133" s="2">
        <f t="shared" si="9"/>
        <v>63.048252789628712</v>
      </c>
      <c r="T133">
        <f t="shared" si="12"/>
        <v>49.262562148556349</v>
      </c>
      <c r="U133">
        <f t="shared" si="13"/>
        <v>89.54960900786466</v>
      </c>
      <c r="V133">
        <f t="shared" si="14"/>
        <v>113.82162074861294</v>
      </c>
      <c r="W133">
        <f t="shared" si="15"/>
        <v>100.84950057140408</v>
      </c>
      <c r="X133" s="8"/>
    </row>
    <row r="134" spans="1:24" x14ac:dyDescent="0.25">
      <c r="A134" s="2">
        <v>215</v>
      </c>
      <c r="B134" s="2" t="s">
        <v>93</v>
      </c>
      <c r="C134" s="6">
        <v>44817</v>
      </c>
      <c r="D134" s="2" t="s">
        <v>43</v>
      </c>
      <c r="E134" s="2" t="s">
        <v>54</v>
      </c>
      <c r="F134" s="2">
        <v>2</v>
      </c>
      <c r="H134" s="2" t="s">
        <v>26</v>
      </c>
      <c r="I134" s="2">
        <v>31.5</v>
      </c>
      <c r="J134" s="2">
        <f t="shared" si="10"/>
        <v>10.026737967914439</v>
      </c>
      <c r="K134" s="2">
        <v>88</v>
      </c>
      <c r="L134" s="2">
        <v>8.9</v>
      </c>
      <c r="M134" s="2">
        <v>1.57</v>
      </c>
      <c r="N134" s="2">
        <f t="shared" si="11"/>
        <v>9.402000000000001</v>
      </c>
      <c r="O134" s="2" t="s">
        <v>27</v>
      </c>
      <c r="P134" s="2" t="s">
        <v>28</v>
      </c>
      <c r="Q134" s="2">
        <f t="shared" si="8"/>
        <v>7.8960561497326224E-3</v>
      </c>
      <c r="R134" s="2">
        <v>0.74353766799999998</v>
      </c>
      <c r="S134" s="2">
        <f t="shared" si="9"/>
        <v>37.194419950076899</v>
      </c>
      <c r="T134">
        <f t="shared" si="12"/>
        <v>36.246662701864253</v>
      </c>
      <c r="U134">
        <f t="shared" si="13"/>
        <v>51.392903644269722</v>
      </c>
      <c r="V134">
        <f t="shared" si="14"/>
        <v>69.417873545002109</v>
      </c>
      <c r="W134">
        <f t="shared" si="15"/>
        <v>58.00267002272188</v>
      </c>
      <c r="X134" s="8"/>
    </row>
    <row r="135" spans="1:24" x14ac:dyDescent="0.25">
      <c r="A135" s="2">
        <v>216</v>
      </c>
      <c r="B135" s="2" t="s">
        <v>93</v>
      </c>
      <c r="C135" s="6">
        <v>44817</v>
      </c>
      <c r="D135" s="2" t="s">
        <v>43</v>
      </c>
      <c r="E135" s="2" t="s">
        <v>54</v>
      </c>
      <c r="F135" s="2">
        <v>2</v>
      </c>
      <c r="H135" s="2" t="s">
        <v>26</v>
      </c>
      <c r="I135" s="2">
        <v>18</v>
      </c>
      <c r="J135" s="2">
        <f t="shared" si="10"/>
        <v>5.7295645530939652</v>
      </c>
      <c r="K135" s="2">
        <v>42</v>
      </c>
      <c r="L135" s="2">
        <v>5.8</v>
      </c>
      <c r="M135" s="2">
        <v>1.57</v>
      </c>
      <c r="N135" s="2">
        <f t="shared" si="11"/>
        <v>4.0060000000000002</v>
      </c>
      <c r="O135" s="2" t="s">
        <v>27</v>
      </c>
      <c r="P135" s="2" t="s">
        <v>28</v>
      </c>
      <c r="Q135" s="2">
        <f t="shared" ref="Q135:Q157" si="17">0.00007854*(J135^2)</f>
        <v>2.5783040488922848E-3</v>
      </c>
      <c r="R135" s="2">
        <v>0.74353766799999998</v>
      </c>
      <c r="S135" s="2">
        <f t="shared" ref="S135:S157" si="18">0.168*R135*(J135^2.471)</f>
        <v>9.3310554864473794</v>
      </c>
      <c r="T135">
        <f t="shared" si="12"/>
        <v>5.554955435991924</v>
      </c>
      <c r="U135">
        <f t="shared" si="13"/>
        <v>11.995109834045556</v>
      </c>
      <c r="V135">
        <f t="shared" si="14"/>
        <v>19.000512346787204</v>
      </c>
      <c r="W135">
        <f t="shared" si="15"/>
        <v>13.614396318651814</v>
      </c>
      <c r="X135" s="8"/>
    </row>
    <row r="136" spans="1:24" x14ac:dyDescent="0.25">
      <c r="A136" s="2">
        <v>217</v>
      </c>
      <c r="B136" s="2" t="s">
        <v>93</v>
      </c>
      <c r="C136" s="6">
        <v>44817</v>
      </c>
      <c r="D136" s="2" t="s">
        <v>43</v>
      </c>
      <c r="E136" s="2" t="s">
        <v>54</v>
      </c>
      <c r="F136" s="2">
        <v>2</v>
      </c>
      <c r="H136" s="2" t="s">
        <v>26</v>
      </c>
      <c r="I136" s="2">
        <v>28</v>
      </c>
      <c r="J136" s="2">
        <f t="shared" ref="J136:J157" si="19">I136/3.1416</f>
        <v>8.9126559714795004</v>
      </c>
      <c r="K136" s="2">
        <v>55</v>
      </c>
      <c r="L136" s="2">
        <v>5.8</v>
      </c>
      <c r="M136" s="2">
        <v>1.57</v>
      </c>
      <c r="N136" s="2">
        <f t="shared" ref="N136:N157" si="20">((K136/100)*L136)+M136</f>
        <v>4.76</v>
      </c>
      <c r="O136" s="2" t="s">
        <v>27</v>
      </c>
      <c r="P136" s="2" t="s">
        <v>28</v>
      </c>
      <c r="Q136" s="2">
        <f t="shared" si="17"/>
        <v>6.2388591800356498E-3</v>
      </c>
      <c r="R136" s="2">
        <v>0.74353766799999998</v>
      </c>
      <c r="S136" s="2">
        <f t="shared" si="18"/>
        <v>27.802247634182152</v>
      </c>
      <c r="T136">
        <f t="shared" ref="T136:T157" si="21">EXP((-3.09096)+(2.1558*LN(J136))+(0.78445*LN(N136))+(0.3594*LOG10(R136)))</f>
        <v>16.485403062730711</v>
      </c>
      <c r="U136">
        <f t="shared" ref="U136:U157" si="22">0.1282*J136^2.6</f>
        <v>37.836120261036122</v>
      </c>
      <c r="V136">
        <f t="shared" ref="V136:V157" si="23">0.3338*J136^2.3153</f>
        <v>52.849133449894758</v>
      </c>
      <c r="W136">
        <f t="shared" ref="W136:W157" si="24">2.7182^(-1.91+2.59*LN(J136))</f>
        <v>42.753034072256035</v>
      </c>
      <c r="X136" s="8"/>
    </row>
    <row r="137" spans="1:24" x14ac:dyDescent="0.25">
      <c r="A137" s="2">
        <v>218</v>
      </c>
      <c r="B137" s="2" t="s">
        <v>93</v>
      </c>
      <c r="C137" s="6">
        <v>44817</v>
      </c>
      <c r="D137" s="2" t="s">
        <v>43</v>
      </c>
      <c r="E137" s="2" t="s">
        <v>54</v>
      </c>
      <c r="F137" s="2">
        <v>2</v>
      </c>
      <c r="H137" s="2" t="s">
        <v>26</v>
      </c>
      <c r="I137" s="2">
        <v>19</v>
      </c>
      <c r="J137" s="2">
        <f t="shared" si="19"/>
        <v>6.0478736949325187</v>
      </c>
      <c r="K137" s="2">
        <v>54</v>
      </c>
      <c r="L137" s="2">
        <v>7.45</v>
      </c>
      <c r="M137" s="2">
        <v>1.57</v>
      </c>
      <c r="N137" s="2">
        <f t="shared" si="20"/>
        <v>5.5930000000000009</v>
      </c>
      <c r="O137" s="2" t="s">
        <v>27</v>
      </c>
      <c r="P137" s="2" t="s">
        <v>28</v>
      </c>
      <c r="Q137" s="2">
        <f t="shared" si="17"/>
        <v>2.8727400050929468E-3</v>
      </c>
      <c r="R137" s="2">
        <v>0.74353766799999998</v>
      </c>
      <c r="S137" s="2">
        <f t="shared" si="18"/>
        <v>10.664796178150652</v>
      </c>
      <c r="T137">
        <f t="shared" si="21"/>
        <v>8.1095079406971493</v>
      </c>
      <c r="U137">
        <f t="shared" si="22"/>
        <v>13.805593390620594</v>
      </c>
      <c r="V137">
        <f t="shared" si="23"/>
        <v>21.534316561532801</v>
      </c>
      <c r="W137">
        <f t="shared" si="24"/>
        <v>15.66075142755235</v>
      </c>
      <c r="X137" s="8"/>
    </row>
    <row r="138" spans="1:24" ht="30" x14ac:dyDescent="0.25">
      <c r="A138" s="2">
        <v>229</v>
      </c>
      <c r="B138" s="2" t="s">
        <v>93</v>
      </c>
      <c r="C138" s="6">
        <v>44817</v>
      </c>
      <c r="D138" s="2" t="s">
        <v>43</v>
      </c>
      <c r="E138" s="2" t="s">
        <v>54</v>
      </c>
      <c r="F138" s="2">
        <v>3</v>
      </c>
      <c r="G138" s="7" t="s">
        <v>101</v>
      </c>
      <c r="H138" s="2" t="s">
        <v>26</v>
      </c>
      <c r="I138" s="2">
        <v>9.5</v>
      </c>
      <c r="J138" s="2">
        <f t="shared" si="19"/>
        <v>3.0239368474662593</v>
      </c>
      <c r="K138" s="2">
        <v>90</v>
      </c>
      <c r="L138" s="2">
        <v>6.75</v>
      </c>
      <c r="M138" s="2">
        <v>1.57</v>
      </c>
      <c r="N138" s="2">
        <f t="shared" si="20"/>
        <v>7.6450000000000005</v>
      </c>
      <c r="O138" s="2" t="s">
        <v>27</v>
      </c>
      <c r="P138" s="2" t="s">
        <v>28</v>
      </c>
      <c r="Q138" s="2">
        <f t="shared" si="17"/>
        <v>7.1818500127323671E-4</v>
      </c>
      <c r="R138" s="2">
        <v>0.74353766799999998</v>
      </c>
      <c r="S138" s="2">
        <f t="shared" si="18"/>
        <v>1.9235675431232298</v>
      </c>
      <c r="T138">
        <f t="shared" si="21"/>
        <v>2.3254635254318448</v>
      </c>
      <c r="U138">
        <f t="shared" si="22"/>
        <v>2.2770737114797321</v>
      </c>
      <c r="V138">
        <f t="shared" si="23"/>
        <v>4.3266956211286107</v>
      </c>
      <c r="W138">
        <f t="shared" si="24"/>
        <v>2.6011678543141845</v>
      </c>
      <c r="X138" s="8"/>
    </row>
    <row r="139" spans="1:24" x14ac:dyDescent="0.25">
      <c r="A139" s="2">
        <v>230</v>
      </c>
      <c r="B139" s="2" t="s">
        <v>93</v>
      </c>
      <c r="C139" s="6">
        <v>44817</v>
      </c>
      <c r="D139" s="2" t="s">
        <v>43</v>
      </c>
      <c r="E139" s="2" t="s">
        <v>54</v>
      </c>
      <c r="F139" s="2">
        <v>3</v>
      </c>
      <c r="H139" s="2" t="s">
        <v>26</v>
      </c>
      <c r="I139" s="2">
        <v>23.5</v>
      </c>
      <c r="J139" s="2">
        <f t="shared" si="19"/>
        <v>7.48026483320601</v>
      </c>
      <c r="K139" s="2">
        <v>110</v>
      </c>
      <c r="L139" s="2">
        <v>6.63</v>
      </c>
      <c r="M139" s="2">
        <v>1.57</v>
      </c>
      <c r="N139" s="2">
        <f t="shared" si="20"/>
        <v>8.8629999999999995</v>
      </c>
      <c r="O139" s="2" t="s">
        <v>27</v>
      </c>
      <c r="P139" s="2" t="s">
        <v>28</v>
      </c>
      <c r="Q139" s="2">
        <f t="shared" si="17"/>
        <v>4.3946555895085313E-3</v>
      </c>
      <c r="R139" s="2">
        <v>0.74353766799999998</v>
      </c>
      <c r="S139" s="2">
        <f t="shared" si="18"/>
        <v>18.032714194952252</v>
      </c>
      <c r="T139">
        <f t="shared" si="21"/>
        <v>18.401165365524776</v>
      </c>
      <c r="U139">
        <f t="shared" si="22"/>
        <v>23.992315158959329</v>
      </c>
      <c r="V139">
        <f t="shared" si="23"/>
        <v>35.226241022224954</v>
      </c>
      <c r="W139">
        <f t="shared" si="24"/>
        <v>27.158097029440476</v>
      </c>
      <c r="X139" s="8"/>
    </row>
    <row r="140" spans="1:24" x14ac:dyDescent="0.25">
      <c r="A140" s="2">
        <v>231</v>
      </c>
      <c r="B140" s="2" t="s">
        <v>93</v>
      </c>
      <c r="C140" s="6">
        <v>44817</v>
      </c>
      <c r="D140" s="2" t="s">
        <v>43</v>
      </c>
      <c r="E140" s="2" t="s">
        <v>54</v>
      </c>
      <c r="F140" s="2">
        <v>3</v>
      </c>
      <c r="H140" s="2" t="s">
        <v>26</v>
      </c>
      <c r="I140" s="2">
        <v>16.5</v>
      </c>
      <c r="J140" s="2">
        <f t="shared" si="19"/>
        <v>5.2521008403361344</v>
      </c>
      <c r="K140" s="2">
        <v>38</v>
      </c>
      <c r="L140" s="2">
        <v>8.3000000000000007</v>
      </c>
      <c r="M140" s="2">
        <v>1.57</v>
      </c>
      <c r="N140" s="2">
        <f t="shared" si="20"/>
        <v>4.7240000000000002</v>
      </c>
      <c r="O140" s="2" t="s">
        <v>27</v>
      </c>
      <c r="P140" s="2" t="s">
        <v>28</v>
      </c>
      <c r="Q140" s="2">
        <f t="shared" si="17"/>
        <v>2.1664915966386556E-3</v>
      </c>
      <c r="R140" s="2">
        <v>0.74353766799999998</v>
      </c>
      <c r="S140" s="2">
        <f t="shared" si="18"/>
        <v>7.5258444541243081</v>
      </c>
      <c r="T140">
        <f t="shared" si="21"/>
        <v>5.2406093970332019</v>
      </c>
      <c r="U140">
        <f t="shared" si="22"/>
        <v>9.5665197107047</v>
      </c>
      <c r="V140">
        <f t="shared" si="23"/>
        <v>15.533647899188566</v>
      </c>
      <c r="W140">
        <f t="shared" si="24"/>
        <v>10.867482824234022</v>
      </c>
      <c r="X140" s="8"/>
    </row>
    <row r="141" spans="1:24" x14ac:dyDescent="0.25">
      <c r="A141" s="2">
        <v>232</v>
      </c>
      <c r="B141" s="2" t="s">
        <v>93</v>
      </c>
      <c r="C141" s="6">
        <v>44817</v>
      </c>
      <c r="D141" s="2" t="s">
        <v>43</v>
      </c>
      <c r="E141" s="2" t="s">
        <v>54</v>
      </c>
      <c r="F141" s="2">
        <v>3</v>
      </c>
      <c r="H141" s="2" t="s">
        <v>26</v>
      </c>
      <c r="I141" s="2">
        <v>11</v>
      </c>
      <c r="J141" s="2">
        <f t="shared" si="19"/>
        <v>3.5014005602240896</v>
      </c>
      <c r="K141" s="2">
        <v>110</v>
      </c>
      <c r="L141" s="2">
        <v>1.75</v>
      </c>
      <c r="M141" s="2">
        <v>1.57</v>
      </c>
      <c r="N141" s="2">
        <f t="shared" si="20"/>
        <v>3.4950000000000001</v>
      </c>
      <c r="O141" s="2" t="s">
        <v>27</v>
      </c>
      <c r="P141" s="2" t="s">
        <v>28</v>
      </c>
      <c r="Q141" s="2">
        <f t="shared" si="17"/>
        <v>9.628851540616247E-4</v>
      </c>
      <c r="R141" s="2">
        <v>0.74353766799999998</v>
      </c>
      <c r="S141" s="2">
        <f t="shared" si="18"/>
        <v>2.7633362667281292</v>
      </c>
      <c r="T141">
        <f t="shared" si="21"/>
        <v>1.7262711122036827</v>
      </c>
      <c r="U141">
        <f t="shared" si="22"/>
        <v>3.3336246371344007</v>
      </c>
      <c r="V141">
        <f t="shared" si="23"/>
        <v>6.0753228902726564</v>
      </c>
      <c r="W141">
        <f t="shared" si="24"/>
        <v>3.8024746813136359</v>
      </c>
      <c r="X141" s="8"/>
    </row>
    <row r="142" spans="1:24" x14ac:dyDescent="0.25">
      <c r="A142" s="2">
        <v>233</v>
      </c>
      <c r="B142" s="2" t="s">
        <v>93</v>
      </c>
      <c r="C142" s="6">
        <v>44817</v>
      </c>
      <c r="D142" s="2" t="s">
        <v>43</v>
      </c>
      <c r="E142" s="2" t="s">
        <v>54</v>
      </c>
      <c r="F142" s="2">
        <v>3</v>
      </c>
      <c r="H142" s="2" t="s">
        <v>26</v>
      </c>
      <c r="I142" s="2">
        <v>12.5</v>
      </c>
      <c r="J142" s="2">
        <f t="shared" si="19"/>
        <v>3.9788642729819199</v>
      </c>
      <c r="K142" s="2">
        <v>37</v>
      </c>
      <c r="L142" s="2">
        <v>3.97</v>
      </c>
      <c r="M142" s="2">
        <v>1.57</v>
      </c>
      <c r="N142" s="2">
        <f t="shared" si="20"/>
        <v>3.0388999999999999</v>
      </c>
      <c r="O142" s="2" t="s">
        <v>27</v>
      </c>
      <c r="P142" s="2" t="s">
        <v>28</v>
      </c>
      <c r="Q142" s="2">
        <f t="shared" si="17"/>
        <v>1.2433950853068501E-3</v>
      </c>
      <c r="R142" s="2">
        <v>0.74353766799999998</v>
      </c>
      <c r="S142" s="2">
        <f t="shared" si="18"/>
        <v>3.789806654016258</v>
      </c>
      <c r="T142">
        <f t="shared" si="21"/>
        <v>2.037759869007524</v>
      </c>
      <c r="U142">
        <f t="shared" si="22"/>
        <v>4.6479532321706705</v>
      </c>
      <c r="V142">
        <f t="shared" si="23"/>
        <v>8.1678665577851675</v>
      </c>
      <c r="W142">
        <f t="shared" si="24"/>
        <v>5.2948283015384865</v>
      </c>
      <c r="X142" s="8"/>
    </row>
    <row r="143" spans="1:24" ht="30" x14ac:dyDescent="0.25">
      <c r="A143" s="2">
        <v>238</v>
      </c>
      <c r="B143" s="2" t="s">
        <v>93</v>
      </c>
      <c r="C143" s="6">
        <v>44817</v>
      </c>
      <c r="D143" s="2" t="s">
        <v>43</v>
      </c>
      <c r="E143" s="2" t="s">
        <v>54</v>
      </c>
      <c r="F143" s="2">
        <v>4</v>
      </c>
      <c r="G143" s="7" t="s">
        <v>102</v>
      </c>
      <c r="H143" s="2" t="s">
        <v>26</v>
      </c>
      <c r="I143" s="2">
        <v>17</v>
      </c>
      <c r="J143" s="2">
        <f t="shared" si="19"/>
        <v>5.4112554112554117</v>
      </c>
      <c r="K143" s="2">
        <v>108</v>
      </c>
      <c r="L143" s="2">
        <v>4.67</v>
      </c>
      <c r="M143" s="2">
        <v>1.57</v>
      </c>
      <c r="N143" s="2">
        <f t="shared" si="20"/>
        <v>6.6136000000000008</v>
      </c>
      <c r="O143" s="2" t="s">
        <v>27</v>
      </c>
      <c r="P143" s="2" t="s">
        <v>28</v>
      </c>
      <c r="Q143" s="2">
        <f t="shared" si="17"/>
        <v>2.29978354978355E-3</v>
      </c>
      <c r="R143" s="2">
        <v>0.74353766799999998</v>
      </c>
      <c r="S143" s="2">
        <f t="shared" si="18"/>
        <v>8.1019898831872901</v>
      </c>
      <c r="T143">
        <f t="shared" si="21"/>
        <v>7.2771583734419112</v>
      </c>
      <c r="U143">
        <f t="shared" si="22"/>
        <v>10.338628054070053</v>
      </c>
      <c r="V143">
        <f t="shared" si="23"/>
        <v>16.645286260385696</v>
      </c>
      <c r="W143">
        <f t="shared" si="24"/>
        <v>11.74105824423571</v>
      </c>
      <c r="X143" s="8"/>
    </row>
    <row r="144" spans="1:24" x14ac:dyDescent="0.25">
      <c r="A144" s="2">
        <v>239</v>
      </c>
      <c r="B144" s="2" t="s">
        <v>93</v>
      </c>
      <c r="C144" s="6">
        <v>44817</v>
      </c>
      <c r="D144" s="2" t="s">
        <v>43</v>
      </c>
      <c r="E144" s="2" t="s">
        <v>54</v>
      </c>
      <c r="F144" s="2">
        <v>4</v>
      </c>
      <c r="H144" s="2" t="s">
        <v>26</v>
      </c>
      <c r="I144" s="2">
        <v>19</v>
      </c>
      <c r="J144" s="2">
        <f t="shared" si="19"/>
        <v>6.0478736949325187</v>
      </c>
      <c r="K144" s="2">
        <v>86</v>
      </c>
      <c r="L144" s="2">
        <v>7.4</v>
      </c>
      <c r="M144" s="2">
        <v>1.57</v>
      </c>
      <c r="N144" s="2">
        <f t="shared" si="20"/>
        <v>7.9340000000000002</v>
      </c>
      <c r="O144" s="2" t="s">
        <v>27</v>
      </c>
      <c r="P144" s="2" t="s">
        <v>28</v>
      </c>
      <c r="Q144" s="2">
        <f t="shared" si="17"/>
        <v>2.8727400050929468E-3</v>
      </c>
      <c r="R144" s="2">
        <v>0.74353766799999998</v>
      </c>
      <c r="S144" s="2">
        <f t="shared" si="18"/>
        <v>10.664796178150652</v>
      </c>
      <c r="T144">
        <f t="shared" si="21"/>
        <v>10.668692017090846</v>
      </c>
      <c r="U144">
        <f t="shared" si="22"/>
        <v>13.805593390620594</v>
      </c>
      <c r="V144">
        <f t="shared" si="23"/>
        <v>21.534316561532801</v>
      </c>
      <c r="W144">
        <f t="shared" si="24"/>
        <v>15.66075142755235</v>
      </c>
      <c r="X144" s="8"/>
    </row>
    <row r="145" spans="1:24" x14ac:dyDescent="0.25">
      <c r="A145" s="2">
        <v>240</v>
      </c>
      <c r="B145" s="2" t="s">
        <v>93</v>
      </c>
      <c r="C145" s="6">
        <v>44817</v>
      </c>
      <c r="D145" s="2" t="s">
        <v>43</v>
      </c>
      <c r="E145" s="2" t="s">
        <v>54</v>
      </c>
      <c r="F145" s="2">
        <v>4</v>
      </c>
      <c r="H145" s="2" t="s">
        <v>30</v>
      </c>
      <c r="I145" s="2">
        <v>14</v>
      </c>
      <c r="J145" s="2">
        <f t="shared" si="19"/>
        <v>4.4563279857397502</v>
      </c>
      <c r="K145" s="2">
        <v>20</v>
      </c>
      <c r="L145" s="2">
        <v>5.54</v>
      </c>
      <c r="M145" s="2">
        <v>1.57</v>
      </c>
      <c r="N145" s="2">
        <f t="shared" si="20"/>
        <v>2.6779999999999999</v>
      </c>
      <c r="O145" s="2" t="s">
        <v>27</v>
      </c>
      <c r="P145" s="2" t="s">
        <v>28</v>
      </c>
      <c r="Q145" s="2">
        <f t="shared" si="17"/>
        <v>1.5597147950089125E-3</v>
      </c>
      <c r="R145" s="2">
        <v>0.62</v>
      </c>
      <c r="S145" s="2">
        <f t="shared" si="18"/>
        <v>4.181417210958168</v>
      </c>
      <c r="T145">
        <f t="shared" si="21"/>
        <v>2.2901790235974899</v>
      </c>
      <c r="U145">
        <f t="shared" si="22"/>
        <v>6.2406324996739704</v>
      </c>
      <c r="V145">
        <f t="shared" si="23"/>
        <v>10.618498786563077</v>
      </c>
      <c r="W145">
        <f t="shared" si="24"/>
        <v>7.1010524889310638</v>
      </c>
      <c r="X145" s="8"/>
    </row>
    <row r="146" spans="1:24" x14ac:dyDescent="0.25">
      <c r="A146" s="2">
        <v>241</v>
      </c>
      <c r="B146" s="2" t="s">
        <v>93</v>
      </c>
      <c r="C146" s="6">
        <v>44817</v>
      </c>
      <c r="D146" s="2" t="s">
        <v>43</v>
      </c>
      <c r="E146" s="2" t="s">
        <v>54</v>
      </c>
      <c r="F146" s="2">
        <v>4</v>
      </c>
      <c r="H146" s="2" t="s">
        <v>30</v>
      </c>
      <c r="I146" s="2">
        <v>9</v>
      </c>
      <c r="J146" s="2">
        <f t="shared" si="19"/>
        <v>2.8647822765469826</v>
      </c>
      <c r="K146" s="2">
        <v>57</v>
      </c>
      <c r="L146" s="2">
        <v>1.5</v>
      </c>
      <c r="M146" s="2">
        <v>1.57</v>
      </c>
      <c r="N146" s="2">
        <f t="shared" si="20"/>
        <v>2.4249999999999998</v>
      </c>
      <c r="O146" s="2" t="s">
        <v>27</v>
      </c>
      <c r="P146" s="2" t="s">
        <v>28</v>
      </c>
      <c r="Q146" s="2">
        <f t="shared" si="17"/>
        <v>6.4457601222307119E-4</v>
      </c>
      <c r="R146" s="2">
        <v>0.62</v>
      </c>
      <c r="S146" s="2">
        <f t="shared" si="18"/>
        <v>1.4033770406197759</v>
      </c>
      <c r="T146">
        <f t="shared" si="21"/>
        <v>0.81732303321819133</v>
      </c>
      <c r="U146">
        <f t="shared" si="22"/>
        <v>1.9784552895766074</v>
      </c>
      <c r="V146">
        <f t="shared" si="23"/>
        <v>3.8176012382439257</v>
      </c>
      <c r="W146">
        <f t="shared" si="24"/>
        <v>2.2612791106349408</v>
      </c>
      <c r="X146" s="8"/>
    </row>
    <row r="147" spans="1:24" x14ac:dyDescent="0.25">
      <c r="A147" s="2">
        <v>242</v>
      </c>
      <c r="B147" s="2" t="s">
        <v>93</v>
      </c>
      <c r="C147" s="6">
        <v>44817</v>
      </c>
      <c r="D147" s="2" t="s">
        <v>43</v>
      </c>
      <c r="E147" s="2" t="s">
        <v>54</v>
      </c>
      <c r="F147" s="2">
        <v>4</v>
      </c>
      <c r="H147" s="2" t="s">
        <v>30</v>
      </c>
      <c r="I147" s="2">
        <v>14</v>
      </c>
      <c r="J147" s="2">
        <f t="shared" si="19"/>
        <v>4.4563279857397502</v>
      </c>
      <c r="K147" s="2">
        <v>69</v>
      </c>
      <c r="L147" s="2">
        <v>2.56</v>
      </c>
      <c r="M147" s="2">
        <v>1.57</v>
      </c>
      <c r="N147" s="2">
        <f t="shared" si="20"/>
        <v>3.3364000000000003</v>
      </c>
      <c r="O147" s="2" t="s">
        <v>27</v>
      </c>
      <c r="P147" s="2" t="s">
        <v>28</v>
      </c>
      <c r="Q147" s="2">
        <f t="shared" si="17"/>
        <v>1.5597147950089125E-3</v>
      </c>
      <c r="R147" s="2">
        <v>0.62</v>
      </c>
      <c r="S147" s="2">
        <f t="shared" si="18"/>
        <v>4.181417210958168</v>
      </c>
      <c r="T147">
        <f t="shared" si="21"/>
        <v>2.7211904877158455</v>
      </c>
      <c r="U147">
        <f t="shared" si="22"/>
        <v>6.2406324996739704</v>
      </c>
      <c r="V147">
        <f t="shared" si="23"/>
        <v>10.618498786563077</v>
      </c>
      <c r="W147">
        <f t="shared" si="24"/>
        <v>7.1010524889310638</v>
      </c>
      <c r="X147" s="8"/>
    </row>
    <row r="148" spans="1:24" ht="30" x14ac:dyDescent="0.25">
      <c r="A148" s="2">
        <v>258</v>
      </c>
      <c r="B148" s="2" t="s">
        <v>93</v>
      </c>
      <c r="C148" s="6">
        <v>44817</v>
      </c>
      <c r="D148" s="2" t="s">
        <v>43</v>
      </c>
      <c r="E148" s="2" t="s">
        <v>54</v>
      </c>
      <c r="F148" s="2">
        <v>5</v>
      </c>
      <c r="G148" s="7" t="s">
        <v>103</v>
      </c>
      <c r="H148" s="2" t="s">
        <v>30</v>
      </c>
      <c r="I148" s="2">
        <v>21</v>
      </c>
      <c r="J148" s="2">
        <f t="shared" si="19"/>
        <v>6.6844919786096257</v>
      </c>
      <c r="K148" s="2">
        <v>80</v>
      </c>
      <c r="L148" s="2">
        <v>3.9</v>
      </c>
      <c r="M148" s="2">
        <v>1.57</v>
      </c>
      <c r="N148" s="2">
        <f t="shared" si="20"/>
        <v>4.6900000000000004</v>
      </c>
      <c r="O148" s="2" t="s">
        <v>27</v>
      </c>
      <c r="P148" s="2" t="s">
        <v>28</v>
      </c>
      <c r="Q148" s="2">
        <f t="shared" si="17"/>
        <v>3.5093582887700541E-3</v>
      </c>
      <c r="R148" s="2">
        <v>0.62</v>
      </c>
      <c r="S148" s="2">
        <f t="shared" si="18"/>
        <v>11.3879356292491</v>
      </c>
      <c r="T148">
        <f t="shared" si="21"/>
        <v>8.5190761737631622</v>
      </c>
      <c r="U148">
        <f t="shared" si="22"/>
        <v>17.908775076342945</v>
      </c>
      <c r="V148">
        <f t="shared" si="23"/>
        <v>27.149836205829931</v>
      </c>
      <c r="W148">
        <f t="shared" si="24"/>
        <v>20.29482703374179</v>
      </c>
      <c r="X148" s="8"/>
    </row>
    <row r="149" spans="1:24" x14ac:dyDescent="0.25">
      <c r="A149" s="2">
        <v>259</v>
      </c>
      <c r="B149" s="2" t="s">
        <v>93</v>
      </c>
      <c r="C149" s="6">
        <v>44817</v>
      </c>
      <c r="D149" s="2" t="s">
        <v>43</v>
      </c>
      <c r="E149" s="2" t="s">
        <v>54</v>
      </c>
      <c r="F149" s="2">
        <v>5</v>
      </c>
      <c r="H149" s="2" t="s">
        <v>30</v>
      </c>
      <c r="I149" s="2">
        <v>16</v>
      </c>
      <c r="J149" s="2">
        <f t="shared" si="19"/>
        <v>5.0929462694168581</v>
      </c>
      <c r="K149" s="2">
        <v>60</v>
      </c>
      <c r="L149" s="2">
        <v>4.8</v>
      </c>
      <c r="M149" s="2">
        <v>1.57</v>
      </c>
      <c r="N149" s="2">
        <f t="shared" si="20"/>
        <v>4.45</v>
      </c>
      <c r="O149" s="2" t="s">
        <v>27</v>
      </c>
      <c r="P149" s="2" t="s">
        <v>28</v>
      </c>
      <c r="Q149" s="2">
        <f t="shared" si="17"/>
        <v>2.0371785077667433E-3</v>
      </c>
      <c r="R149" s="2">
        <v>0.62</v>
      </c>
      <c r="S149" s="2">
        <f t="shared" si="18"/>
        <v>5.8159625782398221</v>
      </c>
      <c r="T149">
        <f t="shared" si="21"/>
        <v>4.5488171391652994</v>
      </c>
      <c r="U149">
        <f t="shared" si="22"/>
        <v>8.8309549771058506</v>
      </c>
      <c r="V149">
        <f t="shared" si="23"/>
        <v>14.465447605230315</v>
      </c>
      <c r="W149">
        <f t="shared" si="24"/>
        <v>10.034999241526378</v>
      </c>
      <c r="X149" s="8"/>
    </row>
    <row r="150" spans="1:24" x14ac:dyDescent="0.25">
      <c r="A150" s="2">
        <v>260</v>
      </c>
      <c r="B150" s="2" t="s">
        <v>93</v>
      </c>
      <c r="C150" s="6">
        <v>44817</v>
      </c>
      <c r="D150" s="2" t="s">
        <v>43</v>
      </c>
      <c r="E150" s="2" t="s">
        <v>54</v>
      </c>
      <c r="F150" s="2">
        <v>5</v>
      </c>
      <c r="H150" s="2" t="s">
        <v>30</v>
      </c>
      <c r="I150" s="2">
        <v>23.5</v>
      </c>
      <c r="J150" s="2">
        <f t="shared" si="19"/>
        <v>7.48026483320601</v>
      </c>
      <c r="K150" s="2">
        <v>70</v>
      </c>
      <c r="L150" s="2">
        <v>3.64</v>
      </c>
      <c r="M150" s="2">
        <v>1.57</v>
      </c>
      <c r="N150" s="2">
        <f t="shared" si="20"/>
        <v>4.1180000000000003</v>
      </c>
      <c r="O150" s="2" t="s">
        <v>27</v>
      </c>
      <c r="P150" s="2" t="s">
        <v>28</v>
      </c>
      <c r="Q150" s="2">
        <f t="shared" si="17"/>
        <v>4.3946555895085313E-3</v>
      </c>
      <c r="R150" s="2">
        <v>0.62</v>
      </c>
      <c r="S150" s="2">
        <f t="shared" si="18"/>
        <v>15.036605786151505</v>
      </c>
      <c r="T150">
        <f t="shared" si="21"/>
        <v>9.8036863448559455</v>
      </c>
      <c r="U150">
        <f t="shared" si="22"/>
        <v>23.992315158959329</v>
      </c>
      <c r="V150">
        <f t="shared" si="23"/>
        <v>35.226241022224954</v>
      </c>
      <c r="W150">
        <f t="shared" si="24"/>
        <v>27.158097029440476</v>
      </c>
      <c r="X150" s="8"/>
    </row>
    <row r="151" spans="1:24" x14ac:dyDescent="0.25">
      <c r="A151" s="2">
        <v>261</v>
      </c>
      <c r="B151" s="2" t="s">
        <v>93</v>
      </c>
      <c r="C151" s="6">
        <v>44817</v>
      </c>
      <c r="D151" s="2" t="s">
        <v>43</v>
      </c>
      <c r="E151" s="2" t="s">
        <v>54</v>
      </c>
      <c r="F151" s="2">
        <v>5</v>
      </c>
      <c r="H151" s="2" t="s">
        <v>30</v>
      </c>
      <c r="I151" s="2">
        <v>9.5</v>
      </c>
      <c r="J151" s="2">
        <f t="shared" si="19"/>
        <v>3.0239368474662593</v>
      </c>
      <c r="K151" s="2">
        <v>25</v>
      </c>
      <c r="L151" s="2">
        <v>4.34</v>
      </c>
      <c r="M151" s="2">
        <v>1.57</v>
      </c>
      <c r="N151" s="2">
        <f t="shared" si="20"/>
        <v>2.6550000000000002</v>
      </c>
      <c r="O151" s="2" t="s">
        <v>27</v>
      </c>
      <c r="P151" s="2" t="s">
        <v>28</v>
      </c>
      <c r="Q151" s="2">
        <f t="shared" si="17"/>
        <v>7.1818500127323671E-4</v>
      </c>
      <c r="R151" s="2">
        <v>0.62</v>
      </c>
      <c r="S151" s="2">
        <f t="shared" si="18"/>
        <v>1.6039696817840337</v>
      </c>
      <c r="T151">
        <f t="shared" si="21"/>
        <v>0.98601739052059034</v>
      </c>
      <c r="U151">
        <f t="shared" si="22"/>
        <v>2.2770737114797321</v>
      </c>
      <c r="V151">
        <f t="shared" si="23"/>
        <v>4.3266956211286107</v>
      </c>
      <c r="W151">
        <f t="shared" si="24"/>
        <v>2.6011678543141845</v>
      </c>
      <c r="X151" s="8"/>
    </row>
    <row r="152" spans="1:24" x14ac:dyDescent="0.25">
      <c r="A152" s="2">
        <v>262</v>
      </c>
      <c r="B152" s="2" t="s">
        <v>93</v>
      </c>
      <c r="C152" s="6">
        <v>44817</v>
      </c>
      <c r="D152" s="2" t="s">
        <v>43</v>
      </c>
      <c r="E152" s="2" t="s">
        <v>54</v>
      </c>
      <c r="F152" s="2">
        <v>5</v>
      </c>
      <c r="H152" s="2" t="s">
        <v>30</v>
      </c>
      <c r="I152" s="2">
        <v>22</v>
      </c>
      <c r="J152" s="2">
        <f t="shared" si="19"/>
        <v>7.0028011204481793</v>
      </c>
      <c r="K152" s="2">
        <v>80</v>
      </c>
      <c r="L152" s="2">
        <v>8.1199999999999992</v>
      </c>
      <c r="M152" s="2">
        <v>1.57</v>
      </c>
      <c r="N152" s="2">
        <f t="shared" si="20"/>
        <v>8.0659999999999989</v>
      </c>
      <c r="O152" s="2" t="s">
        <v>27</v>
      </c>
      <c r="P152" s="2" t="s">
        <v>28</v>
      </c>
      <c r="Q152" s="2">
        <f t="shared" si="17"/>
        <v>3.8515406162464988E-3</v>
      </c>
      <c r="R152" s="2">
        <v>0.62</v>
      </c>
      <c r="S152" s="2">
        <f t="shared" si="18"/>
        <v>12.775195962807627</v>
      </c>
      <c r="T152">
        <f t="shared" si="21"/>
        <v>14.410314646056282</v>
      </c>
      <c r="U152">
        <f t="shared" si="22"/>
        <v>20.211320356127306</v>
      </c>
      <c r="V152">
        <f t="shared" si="23"/>
        <v>30.237376924270816</v>
      </c>
      <c r="W152">
        <f t="shared" si="24"/>
        <v>22.893413316194813</v>
      </c>
      <c r="X152" s="8"/>
    </row>
    <row r="153" spans="1:24" ht="30" x14ac:dyDescent="0.25">
      <c r="A153" s="2">
        <v>286</v>
      </c>
      <c r="B153" s="2" t="s">
        <v>93</v>
      </c>
      <c r="C153" s="6">
        <v>44817</v>
      </c>
      <c r="D153" s="2" t="s">
        <v>43</v>
      </c>
      <c r="E153" s="2" t="s">
        <v>54</v>
      </c>
      <c r="F153" s="2">
        <v>6</v>
      </c>
      <c r="G153" s="7" t="s">
        <v>104</v>
      </c>
      <c r="H153" s="2" t="s">
        <v>30</v>
      </c>
      <c r="I153" s="2">
        <v>39.5</v>
      </c>
      <c r="J153" s="2">
        <f t="shared" si="19"/>
        <v>12.573211102622867</v>
      </c>
      <c r="K153" s="2">
        <v>116</v>
      </c>
      <c r="L153" s="2">
        <v>5.55</v>
      </c>
      <c r="M153" s="2">
        <v>1.57</v>
      </c>
      <c r="N153" s="2">
        <f t="shared" si="20"/>
        <v>8.0079999999999991</v>
      </c>
      <c r="O153" s="2" t="s">
        <v>27</v>
      </c>
      <c r="P153" s="2" t="s">
        <v>28</v>
      </c>
      <c r="Q153" s="2">
        <f t="shared" si="17"/>
        <v>1.2416045963840081E-2</v>
      </c>
      <c r="R153" s="2">
        <v>0.62</v>
      </c>
      <c r="S153" s="2">
        <f t="shared" si="18"/>
        <v>54.254098261634013</v>
      </c>
      <c r="T153">
        <f t="shared" si="21"/>
        <v>50.601580349212149</v>
      </c>
      <c r="U153">
        <f t="shared" si="22"/>
        <v>92.565289626097425</v>
      </c>
      <c r="V153">
        <f t="shared" si="23"/>
        <v>117.22875056333727</v>
      </c>
      <c r="W153">
        <f t="shared" si="24"/>
        <v>104.23233477523573</v>
      </c>
      <c r="X153" s="8"/>
    </row>
    <row r="154" spans="1:24" x14ac:dyDescent="0.25">
      <c r="A154" s="2">
        <v>287</v>
      </c>
      <c r="B154" s="2" t="s">
        <v>93</v>
      </c>
      <c r="C154" s="6">
        <v>44817</v>
      </c>
      <c r="D154" s="2" t="s">
        <v>43</v>
      </c>
      <c r="E154" s="2" t="s">
        <v>54</v>
      </c>
      <c r="F154" s="2">
        <v>6</v>
      </c>
      <c r="H154" s="2" t="s">
        <v>30</v>
      </c>
      <c r="I154" s="2">
        <v>12.5</v>
      </c>
      <c r="J154" s="2">
        <f t="shared" si="19"/>
        <v>3.9788642729819199</v>
      </c>
      <c r="K154" s="2">
        <v>70</v>
      </c>
      <c r="L154" s="2">
        <v>4.8</v>
      </c>
      <c r="M154" s="2">
        <v>1.57</v>
      </c>
      <c r="N154" s="2">
        <f t="shared" si="20"/>
        <v>4.93</v>
      </c>
      <c r="O154" s="2" t="s">
        <v>27</v>
      </c>
      <c r="P154" s="2" t="s">
        <v>28</v>
      </c>
      <c r="Q154" s="2">
        <f t="shared" si="17"/>
        <v>1.2433950853068501E-3</v>
      </c>
      <c r="R154" s="2">
        <v>0.62</v>
      </c>
      <c r="S154" s="2">
        <f t="shared" si="18"/>
        <v>3.160135964342401</v>
      </c>
      <c r="T154">
        <f t="shared" si="21"/>
        <v>2.895162743100951</v>
      </c>
      <c r="U154">
        <f t="shared" si="22"/>
        <v>4.6479532321706705</v>
      </c>
      <c r="V154">
        <f t="shared" si="23"/>
        <v>8.1678665577851675</v>
      </c>
      <c r="W154">
        <f t="shared" si="24"/>
        <v>5.2948283015384865</v>
      </c>
      <c r="X154" s="8"/>
    </row>
    <row r="155" spans="1:24" x14ac:dyDescent="0.25">
      <c r="A155" s="2">
        <v>288</v>
      </c>
      <c r="B155" s="2" t="s">
        <v>93</v>
      </c>
      <c r="C155" s="6">
        <v>44817</v>
      </c>
      <c r="D155" s="2" t="s">
        <v>43</v>
      </c>
      <c r="E155" s="2" t="s">
        <v>54</v>
      </c>
      <c r="F155" s="2">
        <v>6</v>
      </c>
      <c r="H155" s="2" t="s">
        <v>30</v>
      </c>
      <c r="I155" s="2">
        <v>28</v>
      </c>
      <c r="J155" s="2">
        <f t="shared" si="19"/>
        <v>8.9126559714795004</v>
      </c>
      <c r="K155" s="2">
        <v>108</v>
      </c>
      <c r="L155" s="2">
        <v>5.08</v>
      </c>
      <c r="M155" s="2">
        <v>1.57</v>
      </c>
      <c r="N155" s="2">
        <f t="shared" si="20"/>
        <v>7.0564000000000009</v>
      </c>
      <c r="O155" s="2" t="s">
        <v>27</v>
      </c>
      <c r="P155" s="2" t="s">
        <v>28</v>
      </c>
      <c r="Q155" s="2">
        <f t="shared" si="17"/>
        <v>6.2388591800356498E-3</v>
      </c>
      <c r="R155" s="2">
        <v>0.62</v>
      </c>
      <c r="S155" s="2">
        <f t="shared" si="18"/>
        <v>23.182945901797854</v>
      </c>
      <c r="T155">
        <f t="shared" si="21"/>
        <v>21.822523902405713</v>
      </c>
      <c r="U155">
        <f t="shared" si="22"/>
        <v>37.836120261036122</v>
      </c>
      <c r="V155">
        <f t="shared" si="23"/>
        <v>52.849133449894758</v>
      </c>
      <c r="W155">
        <f t="shared" si="24"/>
        <v>42.753034072256035</v>
      </c>
      <c r="X155" s="8"/>
    </row>
    <row r="156" spans="1:24" x14ac:dyDescent="0.25">
      <c r="A156" s="2">
        <v>289</v>
      </c>
      <c r="B156" s="2" t="s">
        <v>93</v>
      </c>
      <c r="C156" s="6">
        <v>44817</v>
      </c>
      <c r="D156" s="2" t="s">
        <v>43</v>
      </c>
      <c r="E156" s="2" t="s">
        <v>54</v>
      </c>
      <c r="F156" s="2">
        <v>6</v>
      </c>
      <c r="H156" s="2" t="s">
        <v>26</v>
      </c>
      <c r="I156" s="2">
        <v>15.5</v>
      </c>
      <c r="J156" s="2">
        <f t="shared" si="19"/>
        <v>4.9337916984975809</v>
      </c>
      <c r="K156" s="2">
        <v>64</v>
      </c>
      <c r="L156" s="2">
        <v>7.55</v>
      </c>
      <c r="M156" s="2">
        <v>1.57</v>
      </c>
      <c r="N156" s="2">
        <f t="shared" si="20"/>
        <v>6.4020000000000001</v>
      </c>
      <c r="O156" s="2" t="s">
        <v>27</v>
      </c>
      <c r="P156" s="2" t="s">
        <v>28</v>
      </c>
      <c r="Q156" s="2">
        <f t="shared" si="17"/>
        <v>1.9118442831678128E-3</v>
      </c>
      <c r="R156" s="2">
        <v>0.74353766799999998</v>
      </c>
      <c r="S156" s="2">
        <f t="shared" si="18"/>
        <v>6.4485495016666849</v>
      </c>
      <c r="T156">
        <f t="shared" si="21"/>
        <v>5.8129811417181569</v>
      </c>
      <c r="U156">
        <f t="shared" si="22"/>
        <v>8.1312652973265092</v>
      </c>
      <c r="V156">
        <f t="shared" si="23"/>
        <v>13.440265921972056</v>
      </c>
      <c r="W156">
        <f t="shared" si="24"/>
        <v>9.2428682431704186</v>
      </c>
      <c r="X156" s="8"/>
    </row>
    <row r="157" spans="1:24" x14ac:dyDescent="0.25">
      <c r="A157" s="2">
        <v>290</v>
      </c>
      <c r="B157" s="2" t="s">
        <v>93</v>
      </c>
      <c r="C157" s="6">
        <v>44817</v>
      </c>
      <c r="D157" s="2" t="s">
        <v>43</v>
      </c>
      <c r="E157" s="2" t="s">
        <v>54</v>
      </c>
      <c r="F157" s="2">
        <v>6</v>
      </c>
      <c r="H157" s="2" t="s">
        <v>30</v>
      </c>
      <c r="I157" s="2">
        <v>14</v>
      </c>
      <c r="J157" s="2">
        <f t="shared" si="19"/>
        <v>4.4563279857397502</v>
      </c>
      <c r="K157" s="2">
        <v>68</v>
      </c>
      <c r="L157" s="2">
        <v>5.72</v>
      </c>
      <c r="M157" s="2">
        <v>1.57</v>
      </c>
      <c r="N157" s="2">
        <f t="shared" si="20"/>
        <v>5.4596</v>
      </c>
      <c r="O157" s="2" t="s">
        <v>27</v>
      </c>
      <c r="P157" s="2" t="s">
        <v>28</v>
      </c>
      <c r="Q157" s="2">
        <f t="shared" si="17"/>
        <v>1.5597147950089125E-3</v>
      </c>
      <c r="R157" s="2">
        <v>0.62</v>
      </c>
      <c r="S157" s="2">
        <f t="shared" si="18"/>
        <v>4.181417210958168</v>
      </c>
      <c r="T157">
        <f t="shared" si="21"/>
        <v>4.0044164616245732</v>
      </c>
      <c r="U157">
        <f t="shared" si="22"/>
        <v>6.2406324996739704</v>
      </c>
      <c r="V157">
        <f t="shared" si="23"/>
        <v>10.618498786563077</v>
      </c>
      <c r="W157">
        <f t="shared" si="24"/>
        <v>7.1010524889310638</v>
      </c>
      <c r="X157" s="8"/>
    </row>
  </sheetData>
  <mergeCells count="24">
    <mergeCell ref="U5:U6"/>
    <mergeCell ref="V5:V6"/>
    <mergeCell ref="W5:W6"/>
    <mergeCell ref="S5:S6"/>
    <mergeCell ref="X5:X6"/>
    <mergeCell ref="T5:T6"/>
    <mergeCell ref="M5:M6"/>
    <mergeCell ref="N5:N6"/>
    <mergeCell ref="O5:O6"/>
    <mergeCell ref="P5:P6"/>
    <mergeCell ref="Q5:Q6"/>
    <mergeCell ref="R5:R6"/>
    <mergeCell ref="G5:G6"/>
    <mergeCell ref="H5:H6"/>
    <mergeCell ref="I5:I6"/>
    <mergeCell ref="J5:J6"/>
    <mergeCell ref="K5:K6"/>
    <mergeCell ref="L5:L6"/>
    <mergeCell ref="A5:A6"/>
    <mergeCell ref="B5:B6"/>
    <mergeCell ref="C5:C6"/>
    <mergeCell ref="D5:D6"/>
    <mergeCell ref="E5:E6"/>
    <mergeCell ref="F5:F6"/>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Estructura (primer semestre (1)</vt:lpstr>
      <vt:lpstr>Estructura (segund semestre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°¡¡Luisita!!°</dc:creator>
  <cp:lastModifiedBy>°¡¡Luisita!!°</cp:lastModifiedBy>
  <dcterms:created xsi:type="dcterms:W3CDTF">2022-11-08T18:39:49Z</dcterms:created>
  <dcterms:modified xsi:type="dcterms:W3CDTF">2022-11-08T19:20:06Z</dcterms:modified>
</cp:coreProperties>
</file>