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per\Documents\Laura_2022\Calculadora de Carbono -Datos\"/>
    </mc:Choice>
  </mc:AlternateContent>
  <xr:revisionPtr revIDLastSave="0" documentId="13_ncr:1_{2248ACB4-0086-4DA4-8BA0-34ED430659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tructura" sheetId="3" r:id="rId1"/>
  </sheets>
  <definedNames>
    <definedName name="_xlnm._FilterDatabase" localSheetId="0" hidden="1">Estructura!$A$5:$Q$371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I3" i="3" l="1"/>
  <c r="H371" i="3" l="1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L12" i="3"/>
  <c r="M12" i="3" s="1"/>
  <c r="N12" i="3" s="1"/>
  <c r="H11" i="3"/>
  <c r="H10" i="3"/>
  <c r="H9" i="3"/>
  <c r="H8" i="3"/>
  <c r="H7" i="3"/>
  <c r="L28" i="3" l="1"/>
  <c r="N28" i="3" s="1"/>
  <c r="L52" i="3"/>
  <c r="N52" i="3" s="1"/>
  <c r="L84" i="3"/>
  <c r="N84" i="3" s="1"/>
  <c r="L100" i="3"/>
  <c r="N100" i="3" s="1"/>
  <c r="L124" i="3"/>
  <c r="N124" i="3" s="1"/>
  <c r="L156" i="3"/>
  <c r="N156" i="3" s="1"/>
  <c r="L180" i="3"/>
  <c r="N180" i="3" s="1"/>
  <c r="L196" i="3"/>
  <c r="N196" i="3" s="1"/>
  <c r="L228" i="3"/>
  <c r="N228" i="3" s="1"/>
  <c r="L252" i="3"/>
  <c r="N252" i="3" s="1"/>
  <c r="L276" i="3"/>
  <c r="N276" i="3" s="1"/>
  <c r="L292" i="3"/>
  <c r="N292" i="3" s="1"/>
  <c r="L308" i="3"/>
  <c r="N308" i="3" s="1"/>
  <c r="L324" i="3"/>
  <c r="N324" i="3" s="1"/>
  <c r="L348" i="3"/>
  <c r="N348" i="3" s="1"/>
  <c r="L61" i="3"/>
  <c r="N61" i="3" s="1"/>
  <c r="L93" i="3"/>
  <c r="N93" i="3" s="1"/>
  <c r="L109" i="3"/>
  <c r="N109" i="3" s="1"/>
  <c r="L125" i="3"/>
  <c r="N125" i="3" s="1"/>
  <c r="L133" i="3"/>
  <c r="N133" i="3" s="1"/>
  <c r="L149" i="3"/>
  <c r="N149" i="3" s="1"/>
  <c r="L157" i="3"/>
  <c r="N157" i="3" s="1"/>
  <c r="L165" i="3"/>
  <c r="N165" i="3" s="1"/>
  <c r="L181" i="3"/>
  <c r="N181" i="3" s="1"/>
  <c r="L189" i="3"/>
  <c r="N189" i="3" s="1"/>
  <c r="L197" i="3"/>
  <c r="N197" i="3" s="1"/>
  <c r="L213" i="3"/>
  <c r="N213" i="3" s="1"/>
  <c r="L221" i="3"/>
  <c r="N221" i="3" s="1"/>
  <c r="L229" i="3"/>
  <c r="N229" i="3" s="1"/>
  <c r="L237" i="3"/>
  <c r="N237" i="3" s="1"/>
  <c r="L245" i="3"/>
  <c r="M245" i="3" s="1"/>
  <c r="N245" i="3" s="1"/>
  <c r="L253" i="3"/>
  <c r="N253" i="3" s="1"/>
  <c r="L261" i="3"/>
  <c r="N261" i="3" s="1"/>
  <c r="L269" i="3"/>
  <c r="M269" i="3" s="1"/>
  <c r="N269" i="3" s="1"/>
  <c r="L277" i="3"/>
  <c r="N277" i="3" s="1"/>
  <c r="L285" i="3"/>
  <c r="N285" i="3" s="1"/>
  <c r="L293" i="3"/>
  <c r="N293" i="3" s="1"/>
  <c r="L309" i="3"/>
  <c r="N309" i="3" s="1"/>
  <c r="L317" i="3"/>
  <c r="N317" i="3" s="1"/>
  <c r="L325" i="3"/>
  <c r="N325" i="3" s="1"/>
  <c r="L333" i="3"/>
  <c r="N333" i="3" s="1"/>
  <c r="L341" i="3"/>
  <c r="N341" i="3" s="1"/>
  <c r="L349" i="3"/>
  <c r="N349" i="3" s="1"/>
  <c r="L357" i="3"/>
  <c r="N357" i="3" s="1"/>
  <c r="L365" i="3"/>
  <c r="M365" i="3" s="1"/>
  <c r="N365" i="3" s="1"/>
  <c r="L14" i="3"/>
  <c r="N14" i="3" s="1"/>
  <c r="L22" i="3"/>
  <c r="N22" i="3" s="1"/>
  <c r="L30" i="3"/>
  <c r="N30" i="3" s="1"/>
  <c r="L38" i="3"/>
  <c r="N38" i="3" s="1"/>
  <c r="L54" i="3"/>
  <c r="M54" i="3" s="1"/>
  <c r="N54" i="3" s="1"/>
  <c r="L62" i="3"/>
  <c r="N62" i="3" s="1"/>
  <c r="L70" i="3"/>
  <c r="N70" i="3" s="1"/>
  <c r="L78" i="3"/>
  <c r="M78" i="3" s="1"/>
  <c r="N78" i="3" s="1"/>
  <c r="L86" i="3"/>
  <c r="N86" i="3" s="1"/>
  <c r="L94" i="3"/>
  <c r="N94" i="3" s="1"/>
  <c r="L102" i="3"/>
  <c r="N102" i="3" s="1"/>
  <c r="L110" i="3"/>
  <c r="N110" i="3" s="1"/>
  <c r="L118" i="3"/>
  <c r="N118" i="3" s="1"/>
  <c r="L126" i="3"/>
  <c r="N126" i="3" s="1"/>
  <c r="L134" i="3"/>
  <c r="M134" i="3" s="1"/>
  <c r="N134" i="3" s="1"/>
  <c r="L142" i="3"/>
  <c r="N142" i="3" s="1"/>
  <c r="L150" i="3"/>
  <c r="N150" i="3" s="1"/>
  <c r="L158" i="3"/>
  <c r="N158" i="3" s="1"/>
  <c r="L166" i="3"/>
  <c r="N166" i="3" s="1"/>
  <c r="L174" i="3"/>
  <c r="N174" i="3" s="1"/>
  <c r="L182" i="3"/>
  <c r="N182" i="3" s="1"/>
  <c r="L190" i="3"/>
  <c r="N190" i="3" s="1"/>
  <c r="L198" i="3"/>
  <c r="N198" i="3" s="1"/>
  <c r="L206" i="3"/>
  <c r="N206" i="3" s="1"/>
  <c r="L214" i="3"/>
  <c r="N214" i="3" s="1"/>
  <c r="L222" i="3"/>
  <c r="N222" i="3" s="1"/>
  <c r="L230" i="3"/>
  <c r="N230" i="3" s="1"/>
  <c r="L238" i="3"/>
  <c r="M238" i="3" s="1"/>
  <c r="N238" i="3" s="1"/>
  <c r="L246" i="3"/>
  <c r="N246" i="3" s="1"/>
  <c r="L254" i="3"/>
  <c r="N254" i="3" s="1"/>
  <c r="L262" i="3"/>
  <c r="N262" i="3" s="1"/>
  <c r="L270" i="3"/>
  <c r="N270" i="3" s="1"/>
  <c r="L278" i="3"/>
  <c r="N278" i="3" s="1"/>
  <c r="L286" i="3"/>
  <c r="N286" i="3" s="1"/>
  <c r="L294" i="3"/>
  <c r="M294" i="3" s="1"/>
  <c r="N294" i="3" s="1"/>
  <c r="L302" i="3"/>
  <c r="N302" i="3" s="1"/>
  <c r="L310" i="3"/>
  <c r="N310" i="3" s="1"/>
  <c r="L318" i="3"/>
  <c r="N318" i="3" s="1"/>
  <c r="L326" i="3"/>
  <c r="N326" i="3" s="1"/>
  <c r="L334" i="3"/>
  <c r="N334" i="3" s="1"/>
  <c r="L342" i="3"/>
  <c r="N342" i="3" s="1"/>
  <c r="L350" i="3"/>
  <c r="M350" i="3" s="1"/>
  <c r="N350" i="3" s="1"/>
  <c r="L358" i="3"/>
  <c r="N358" i="3" s="1"/>
  <c r="L366" i="3"/>
  <c r="M366" i="3" s="1"/>
  <c r="N366" i="3" s="1"/>
  <c r="L108" i="3"/>
  <c r="N108" i="3" s="1"/>
  <c r="L172" i="3"/>
  <c r="N172" i="3" s="1"/>
  <c r="L220" i="3"/>
  <c r="N220" i="3" s="1"/>
  <c r="L268" i="3"/>
  <c r="N268" i="3" s="1"/>
  <c r="L332" i="3"/>
  <c r="N332" i="3" s="1"/>
  <c r="L37" i="3"/>
  <c r="N37" i="3" s="1"/>
  <c r="L77" i="3"/>
  <c r="N77" i="3" s="1"/>
  <c r="L117" i="3"/>
  <c r="N117" i="3" s="1"/>
  <c r="L141" i="3"/>
  <c r="N141" i="3" s="1"/>
  <c r="L173" i="3"/>
  <c r="N173" i="3" s="1"/>
  <c r="L205" i="3"/>
  <c r="N205" i="3" s="1"/>
  <c r="L301" i="3"/>
  <c r="N301" i="3" s="1"/>
  <c r="L15" i="3"/>
  <c r="N15" i="3" s="1"/>
  <c r="L23" i="3"/>
  <c r="N23" i="3" s="1"/>
  <c r="L31" i="3"/>
  <c r="N31" i="3" s="1"/>
  <c r="L39" i="3"/>
  <c r="N39" i="3" s="1"/>
  <c r="L55" i="3"/>
  <c r="N55" i="3" s="1"/>
  <c r="L63" i="3"/>
  <c r="N63" i="3" s="1"/>
  <c r="L71" i="3"/>
  <c r="N71" i="3" s="1"/>
  <c r="L79" i="3"/>
  <c r="N79" i="3" s="1"/>
  <c r="L87" i="3"/>
  <c r="N87" i="3" s="1"/>
  <c r="L95" i="3"/>
  <c r="N95" i="3" s="1"/>
  <c r="L103" i="3"/>
  <c r="N103" i="3" s="1"/>
  <c r="L111" i="3"/>
  <c r="N111" i="3" s="1"/>
  <c r="L119" i="3"/>
  <c r="N119" i="3" s="1"/>
  <c r="L127" i="3"/>
  <c r="N127" i="3" s="1"/>
  <c r="L135" i="3"/>
  <c r="N135" i="3" s="1"/>
  <c r="L143" i="3"/>
  <c r="N143" i="3" s="1"/>
  <c r="L151" i="3"/>
  <c r="N151" i="3" s="1"/>
  <c r="L159" i="3"/>
  <c r="M159" i="3" s="1"/>
  <c r="N159" i="3" s="1"/>
  <c r="L167" i="3"/>
  <c r="N167" i="3" s="1"/>
  <c r="L175" i="3"/>
  <c r="N175" i="3" s="1"/>
  <c r="L183" i="3"/>
  <c r="N183" i="3" s="1"/>
  <c r="L191" i="3"/>
  <c r="N191" i="3" s="1"/>
  <c r="L199" i="3"/>
  <c r="N199" i="3" s="1"/>
  <c r="L207" i="3"/>
  <c r="M207" i="3" s="1"/>
  <c r="N207" i="3" s="1"/>
  <c r="L215" i="3"/>
  <c r="N215" i="3" s="1"/>
  <c r="L223" i="3"/>
  <c r="N223" i="3" s="1"/>
  <c r="L231" i="3"/>
  <c r="M231" i="3" s="1"/>
  <c r="N231" i="3" s="1"/>
  <c r="L239" i="3"/>
  <c r="M239" i="3" s="1"/>
  <c r="N239" i="3" s="1"/>
  <c r="L247" i="3"/>
  <c r="N247" i="3" s="1"/>
  <c r="L255" i="3"/>
  <c r="M255" i="3" s="1"/>
  <c r="N255" i="3" s="1"/>
  <c r="L263" i="3"/>
  <c r="N263" i="3" s="1"/>
  <c r="L271" i="3"/>
  <c r="N271" i="3" s="1"/>
  <c r="L279" i="3"/>
  <c r="N279" i="3" s="1"/>
  <c r="L287" i="3"/>
  <c r="N287" i="3" s="1"/>
  <c r="L295" i="3"/>
  <c r="N295" i="3" s="1"/>
  <c r="L303" i="3"/>
  <c r="N303" i="3" s="1"/>
  <c r="L311" i="3"/>
  <c r="N311" i="3" s="1"/>
  <c r="L319" i="3"/>
  <c r="M319" i="3" s="1"/>
  <c r="N319" i="3" s="1"/>
  <c r="L327" i="3"/>
  <c r="N327" i="3" s="1"/>
  <c r="L335" i="3"/>
  <c r="N335" i="3" s="1"/>
  <c r="L343" i="3"/>
  <c r="N343" i="3" s="1"/>
  <c r="L351" i="3"/>
  <c r="N351" i="3" s="1"/>
  <c r="L359" i="3"/>
  <c r="M359" i="3" s="1"/>
  <c r="N359" i="3" s="1"/>
  <c r="L367" i="3"/>
  <c r="N367" i="3" s="1"/>
  <c r="L68" i="3"/>
  <c r="N68" i="3" s="1"/>
  <c r="L148" i="3"/>
  <c r="M148" i="3" s="1"/>
  <c r="N148" i="3" s="1"/>
  <c r="L236" i="3"/>
  <c r="M236" i="3" s="1"/>
  <c r="N236" i="3" s="1"/>
  <c r="L356" i="3"/>
  <c r="N356" i="3" s="1"/>
  <c r="L29" i="3"/>
  <c r="M29" i="3" s="1"/>
  <c r="N29" i="3" s="1"/>
  <c r="L101" i="3"/>
  <c r="M101" i="3" s="1"/>
  <c r="N101" i="3" s="1"/>
  <c r="L16" i="3"/>
  <c r="M16" i="3" s="1"/>
  <c r="N16" i="3" s="1"/>
  <c r="L32" i="3"/>
  <c r="N32" i="3" s="1"/>
  <c r="L56" i="3"/>
  <c r="N56" i="3" s="1"/>
  <c r="L80" i="3"/>
  <c r="N80" i="3" s="1"/>
  <c r="L112" i="3"/>
  <c r="N112" i="3" s="1"/>
  <c r="L144" i="3"/>
  <c r="N144" i="3" s="1"/>
  <c r="L168" i="3"/>
  <c r="N168" i="3" s="1"/>
  <c r="L200" i="3"/>
  <c r="N200" i="3" s="1"/>
  <c r="L224" i="3"/>
  <c r="N224" i="3" s="1"/>
  <c r="L256" i="3"/>
  <c r="N256" i="3" s="1"/>
  <c r="L288" i="3"/>
  <c r="N288" i="3" s="1"/>
  <c r="L320" i="3"/>
  <c r="M320" i="3" s="1"/>
  <c r="N320" i="3" s="1"/>
  <c r="L352" i="3"/>
  <c r="N352" i="3" s="1"/>
  <c r="L57" i="3"/>
  <c r="N57" i="3" s="1"/>
  <c r="L65" i="3"/>
  <c r="N65" i="3" s="1"/>
  <c r="L73" i="3"/>
  <c r="N73" i="3" s="1"/>
  <c r="L81" i="3"/>
  <c r="N81" i="3" s="1"/>
  <c r="L89" i="3"/>
  <c r="N89" i="3" s="1"/>
  <c r="L97" i="3"/>
  <c r="M97" i="3" s="1"/>
  <c r="N97" i="3" s="1"/>
  <c r="L105" i="3"/>
  <c r="N105" i="3" s="1"/>
  <c r="L113" i="3"/>
  <c r="N113" i="3" s="1"/>
  <c r="L121" i="3"/>
  <c r="N121" i="3" s="1"/>
  <c r="L129" i="3"/>
  <c r="N129" i="3" s="1"/>
  <c r="L137" i="3"/>
  <c r="M137" i="3" s="1"/>
  <c r="N137" i="3" s="1"/>
  <c r="L145" i="3"/>
  <c r="N145" i="3" s="1"/>
  <c r="L153" i="3"/>
  <c r="N153" i="3" s="1"/>
  <c r="L161" i="3"/>
  <c r="N161" i="3" s="1"/>
  <c r="L169" i="3"/>
  <c r="N169" i="3" s="1"/>
  <c r="L177" i="3"/>
  <c r="M177" i="3" s="1"/>
  <c r="N177" i="3" s="1"/>
  <c r="L185" i="3"/>
  <c r="M185" i="3" s="1"/>
  <c r="N185" i="3" s="1"/>
  <c r="L193" i="3"/>
  <c r="N193" i="3" s="1"/>
  <c r="L201" i="3"/>
  <c r="N201" i="3" s="1"/>
  <c r="L209" i="3"/>
  <c r="N209" i="3" s="1"/>
  <c r="L217" i="3"/>
  <c r="N217" i="3" s="1"/>
  <c r="L225" i="3"/>
  <c r="N225" i="3" s="1"/>
  <c r="L233" i="3"/>
  <c r="M233" i="3" s="1"/>
  <c r="N233" i="3" s="1"/>
  <c r="L241" i="3"/>
  <c r="M241" i="3" s="1"/>
  <c r="N241" i="3" s="1"/>
  <c r="L249" i="3"/>
  <c r="N249" i="3" s="1"/>
  <c r="L257" i="3"/>
  <c r="N257" i="3" s="1"/>
  <c r="L265" i="3"/>
  <c r="N265" i="3" s="1"/>
  <c r="L273" i="3"/>
  <c r="N273" i="3" s="1"/>
  <c r="L281" i="3"/>
  <c r="M281" i="3" s="1"/>
  <c r="N281" i="3" s="1"/>
  <c r="L289" i="3"/>
  <c r="N289" i="3" s="1"/>
  <c r="L297" i="3"/>
  <c r="N297" i="3" s="1"/>
  <c r="L305" i="3"/>
  <c r="N305" i="3" s="1"/>
  <c r="L313" i="3"/>
  <c r="N313" i="3" s="1"/>
  <c r="L321" i="3"/>
  <c r="N321" i="3" s="1"/>
  <c r="L329" i="3"/>
  <c r="N329" i="3" s="1"/>
  <c r="L337" i="3"/>
  <c r="N337" i="3" s="1"/>
  <c r="L345" i="3"/>
  <c r="N345" i="3" s="1"/>
  <c r="L353" i="3"/>
  <c r="N353" i="3" s="1"/>
  <c r="L361" i="3"/>
  <c r="N361" i="3" s="1"/>
  <c r="L369" i="3"/>
  <c r="M369" i="3" s="1"/>
  <c r="N369" i="3" s="1"/>
  <c r="L60" i="3"/>
  <c r="N60" i="3" s="1"/>
  <c r="L132" i="3"/>
  <c r="N132" i="3" s="1"/>
  <c r="L212" i="3"/>
  <c r="N212" i="3" s="1"/>
  <c r="L340" i="3"/>
  <c r="N340" i="3" s="1"/>
  <c r="L13" i="3"/>
  <c r="N13" i="3" s="1"/>
  <c r="L85" i="3"/>
  <c r="N85" i="3" s="1"/>
  <c r="L24" i="3"/>
  <c r="N24" i="3" s="1"/>
  <c r="L40" i="3"/>
  <c r="N40" i="3" s="1"/>
  <c r="L72" i="3"/>
  <c r="N72" i="3" s="1"/>
  <c r="L96" i="3"/>
  <c r="N96" i="3" s="1"/>
  <c r="L128" i="3"/>
  <c r="N128" i="3" s="1"/>
  <c r="L152" i="3"/>
  <c r="M152" i="3" s="1"/>
  <c r="N152" i="3" s="1"/>
  <c r="L184" i="3"/>
  <c r="N184" i="3" s="1"/>
  <c r="L216" i="3"/>
  <c r="N216" i="3" s="1"/>
  <c r="L240" i="3"/>
  <c r="M240" i="3" s="1"/>
  <c r="N240" i="3" s="1"/>
  <c r="L272" i="3"/>
  <c r="N272" i="3" s="1"/>
  <c r="L296" i="3"/>
  <c r="N296" i="3" s="1"/>
  <c r="L312" i="3"/>
  <c r="N312" i="3" s="1"/>
  <c r="L336" i="3"/>
  <c r="M336" i="3" s="1"/>
  <c r="N336" i="3" s="1"/>
  <c r="L360" i="3"/>
  <c r="N360" i="3" s="1"/>
  <c r="L9" i="3"/>
  <c r="N9" i="3" s="1"/>
  <c r="L33" i="3"/>
  <c r="N33" i="3" s="1"/>
  <c r="L42" i="3"/>
  <c r="M42" i="3" s="1"/>
  <c r="N42" i="3" s="1"/>
  <c r="L74" i="3"/>
  <c r="N74" i="3" s="1"/>
  <c r="L98" i="3"/>
  <c r="N98" i="3" s="1"/>
  <c r="L114" i="3"/>
  <c r="N114" i="3" s="1"/>
  <c r="L130" i="3"/>
  <c r="N130" i="3" s="1"/>
  <c r="L138" i="3"/>
  <c r="M138" i="3" s="1"/>
  <c r="N138" i="3" s="1"/>
  <c r="L154" i="3"/>
  <c r="N154" i="3" s="1"/>
  <c r="L162" i="3"/>
  <c r="N162" i="3" s="1"/>
  <c r="L170" i="3"/>
  <c r="N170" i="3" s="1"/>
  <c r="L178" i="3"/>
  <c r="N178" i="3" s="1"/>
  <c r="L186" i="3"/>
  <c r="N186" i="3" s="1"/>
  <c r="L194" i="3"/>
  <c r="N194" i="3" s="1"/>
  <c r="L202" i="3"/>
  <c r="N202" i="3" s="1"/>
  <c r="L210" i="3"/>
  <c r="N210" i="3" s="1"/>
  <c r="L218" i="3"/>
  <c r="N218" i="3" s="1"/>
  <c r="L226" i="3"/>
  <c r="N226" i="3" s="1"/>
  <c r="L234" i="3"/>
  <c r="N234" i="3" s="1"/>
  <c r="L242" i="3"/>
  <c r="N242" i="3" s="1"/>
  <c r="L250" i="3"/>
  <c r="M250" i="3" s="1"/>
  <c r="N250" i="3" s="1"/>
  <c r="L258" i="3"/>
  <c r="N258" i="3" s="1"/>
  <c r="L266" i="3"/>
  <c r="M266" i="3" s="1"/>
  <c r="N266" i="3" s="1"/>
  <c r="L274" i="3"/>
  <c r="N274" i="3" s="1"/>
  <c r="L282" i="3"/>
  <c r="M282" i="3" s="1"/>
  <c r="N282" i="3" s="1"/>
  <c r="L290" i="3"/>
  <c r="N290" i="3" s="1"/>
  <c r="L298" i="3"/>
  <c r="N298" i="3" s="1"/>
  <c r="L306" i="3"/>
  <c r="N306" i="3" s="1"/>
  <c r="L314" i="3"/>
  <c r="N314" i="3" s="1"/>
  <c r="L322" i="3"/>
  <c r="N322" i="3" s="1"/>
  <c r="L330" i="3"/>
  <c r="N330" i="3" s="1"/>
  <c r="L338" i="3"/>
  <c r="N338" i="3" s="1"/>
  <c r="L346" i="3"/>
  <c r="N346" i="3" s="1"/>
  <c r="L354" i="3"/>
  <c r="N354" i="3" s="1"/>
  <c r="L362" i="3"/>
  <c r="N362" i="3" s="1"/>
  <c r="L370" i="3"/>
  <c r="N370" i="3" s="1"/>
  <c r="L20" i="3"/>
  <c r="N20" i="3" s="1"/>
  <c r="L36" i="3"/>
  <c r="N36" i="3" s="1"/>
  <c r="L76" i="3"/>
  <c r="N76" i="3" s="1"/>
  <c r="L92" i="3"/>
  <c r="M92" i="3" s="1"/>
  <c r="N92" i="3" s="1"/>
  <c r="L116" i="3"/>
  <c r="N116" i="3" s="1"/>
  <c r="L140" i="3"/>
  <c r="M140" i="3" s="1"/>
  <c r="N140" i="3" s="1"/>
  <c r="L164" i="3"/>
  <c r="N164" i="3" s="1"/>
  <c r="L188" i="3"/>
  <c r="N188" i="3" s="1"/>
  <c r="L204" i="3"/>
  <c r="M204" i="3" s="1"/>
  <c r="N204" i="3" s="1"/>
  <c r="L244" i="3"/>
  <c r="M244" i="3" s="1"/>
  <c r="N244" i="3" s="1"/>
  <c r="L260" i="3"/>
  <c r="N260" i="3" s="1"/>
  <c r="L284" i="3"/>
  <c r="N284" i="3" s="1"/>
  <c r="L300" i="3"/>
  <c r="N300" i="3" s="1"/>
  <c r="L316" i="3"/>
  <c r="N316" i="3" s="1"/>
  <c r="L364" i="3"/>
  <c r="N364" i="3" s="1"/>
  <c r="L21" i="3"/>
  <c r="N21" i="3" s="1"/>
  <c r="L53" i="3"/>
  <c r="M53" i="3" s="1"/>
  <c r="N53" i="3" s="1"/>
  <c r="L69" i="3"/>
  <c r="M69" i="3" s="1"/>
  <c r="N69" i="3" s="1"/>
  <c r="L8" i="3"/>
  <c r="N8" i="3" s="1"/>
  <c r="L64" i="3"/>
  <c r="N64" i="3" s="1"/>
  <c r="L88" i="3"/>
  <c r="N88" i="3" s="1"/>
  <c r="L104" i="3"/>
  <c r="N104" i="3" s="1"/>
  <c r="L120" i="3"/>
  <c r="N120" i="3" s="1"/>
  <c r="L136" i="3"/>
  <c r="N136" i="3" s="1"/>
  <c r="L160" i="3"/>
  <c r="N160" i="3" s="1"/>
  <c r="L176" i="3"/>
  <c r="M176" i="3" s="1"/>
  <c r="N176" i="3" s="1"/>
  <c r="L192" i="3"/>
  <c r="N192" i="3" s="1"/>
  <c r="L208" i="3"/>
  <c r="N208" i="3" s="1"/>
  <c r="L232" i="3"/>
  <c r="N232" i="3" s="1"/>
  <c r="L248" i="3"/>
  <c r="N248" i="3" s="1"/>
  <c r="L264" i="3"/>
  <c r="N264" i="3" s="1"/>
  <c r="L280" i="3"/>
  <c r="M280" i="3" s="1"/>
  <c r="N280" i="3" s="1"/>
  <c r="L304" i="3"/>
  <c r="N304" i="3" s="1"/>
  <c r="L328" i="3"/>
  <c r="M328" i="3" s="1"/>
  <c r="N328" i="3" s="1"/>
  <c r="L344" i="3"/>
  <c r="N344" i="3" s="1"/>
  <c r="L368" i="3"/>
  <c r="N368" i="3" s="1"/>
  <c r="L17" i="3"/>
  <c r="M17" i="3" s="1"/>
  <c r="N17" i="3" s="1"/>
  <c r="L25" i="3"/>
  <c r="N25" i="3" s="1"/>
  <c r="L10" i="3"/>
  <c r="N10" i="3" s="1"/>
  <c r="L18" i="3"/>
  <c r="N18" i="3" s="1"/>
  <c r="L26" i="3"/>
  <c r="M26" i="3" s="1"/>
  <c r="N26" i="3" s="1"/>
  <c r="L34" i="3"/>
  <c r="N34" i="3" s="1"/>
  <c r="L50" i="3"/>
  <c r="N50" i="3" s="1"/>
  <c r="L58" i="3"/>
  <c r="N58" i="3" s="1"/>
  <c r="L66" i="3"/>
  <c r="M66" i="3" s="1"/>
  <c r="N66" i="3" s="1"/>
  <c r="L82" i="3"/>
  <c r="N82" i="3" s="1"/>
  <c r="L90" i="3"/>
  <c r="N90" i="3" s="1"/>
  <c r="L106" i="3"/>
  <c r="M106" i="3" s="1"/>
  <c r="N106" i="3" s="1"/>
  <c r="L122" i="3"/>
  <c r="N122" i="3" s="1"/>
  <c r="L146" i="3"/>
  <c r="N146" i="3" s="1"/>
  <c r="L11" i="3"/>
  <c r="N11" i="3" s="1"/>
  <c r="L19" i="3"/>
  <c r="M19" i="3" s="1"/>
  <c r="N19" i="3" s="1"/>
  <c r="L27" i="3"/>
  <c r="N27" i="3" s="1"/>
  <c r="L35" i="3"/>
  <c r="N35" i="3" s="1"/>
  <c r="L43" i="3"/>
  <c r="N43" i="3" s="1"/>
  <c r="L51" i="3"/>
  <c r="N51" i="3" s="1"/>
  <c r="L59" i="3"/>
  <c r="N59" i="3" s="1"/>
  <c r="L67" i="3"/>
  <c r="N67" i="3" s="1"/>
  <c r="L75" i="3"/>
  <c r="N75" i="3" s="1"/>
  <c r="L83" i="3"/>
  <c r="N83" i="3" s="1"/>
  <c r="L91" i="3"/>
  <c r="N91" i="3" s="1"/>
  <c r="L99" i="3"/>
  <c r="N99" i="3" s="1"/>
  <c r="L107" i="3"/>
  <c r="N107" i="3" s="1"/>
  <c r="L115" i="3"/>
  <c r="M115" i="3" s="1"/>
  <c r="N115" i="3" s="1"/>
  <c r="L123" i="3"/>
  <c r="N123" i="3" s="1"/>
  <c r="L131" i="3"/>
  <c r="N131" i="3" s="1"/>
  <c r="L139" i="3"/>
  <c r="N139" i="3" s="1"/>
  <c r="L147" i="3"/>
  <c r="N147" i="3" s="1"/>
  <c r="L155" i="3"/>
  <c r="N155" i="3" s="1"/>
  <c r="L163" i="3"/>
  <c r="N163" i="3" s="1"/>
  <c r="L171" i="3"/>
  <c r="M171" i="3" s="1"/>
  <c r="N171" i="3" s="1"/>
  <c r="L179" i="3"/>
  <c r="M179" i="3" s="1"/>
  <c r="N179" i="3" s="1"/>
  <c r="L187" i="3"/>
  <c r="N187" i="3" s="1"/>
  <c r="L195" i="3"/>
  <c r="N195" i="3" s="1"/>
  <c r="L203" i="3"/>
  <c r="N203" i="3" s="1"/>
  <c r="L211" i="3"/>
  <c r="M211" i="3" s="1"/>
  <c r="N211" i="3" s="1"/>
  <c r="L219" i="3"/>
  <c r="M219" i="3" s="1"/>
  <c r="N219" i="3" s="1"/>
  <c r="L227" i="3"/>
  <c r="N227" i="3" s="1"/>
  <c r="L235" i="3"/>
  <c r="M235" i="3" s="1"/>
  <c r="N235" i="3" s="1"/>
  <c r="L243" i="3"/>
  <c r="M243" i="3" s="1"/>
  <c r="N243" i="3" s="1"/>
  <c r="L251" i="3"/>
  <c r="N251" i="3" s="1"/>
  <c r="L259" i="3"/>
  <c r="N259" i="3" s="1"/>
  <c r="L267" i="3"/>
  <c r="N267" i="3" s="1"/>
  <c r="L275" i="3"/>
  <c r="N275" i="3" s="1"/>
  <c r="L283" i="3"/>
  <c r="M283" i="3" s="1"/>
  <c r="N283" i="3" s="1"/>
  <c r="L291" i="3"/>
  <c r="N291" i="3" s="1"/>
  <c r="L299" i="3"/>
  <c r="N299" i="3" s="1"/>
  <c r="L307" i="3"/>
  <c r="N307" i="3" s="1"/>
  <c r="L315" i="3"/>
  <c r="N315" i="3" s="1"/>
  <c r="L323" i="3"/>
  <c r="N323" i="3" s="1"/>
  <c r="L331" i="3"/>
  <c r="N331" i="3" s="1"/>
  <c r="L339" i="3"/>
  <c r="N339" i="3" s="1"/>
  <c r="L347" i="3"/>
  <c r="N347" i="3" s="1"/>
  <c r="L355" i="3"/>
  <c r="N355" i="3" s="1"/>
  <c r="L363" i="3"/>
  <c r="N363" i="3" s="1"/>
  <c r="L371" i="3"/>
  <c r="N371" i="3" s="1"/>
  <c r="L41" i="3"/>
  <c r="M41" i="3" s="1"/>
  <c r="N41" i="3" s="1"/>
  <c r="L7" i="3"/>
  <c r="M7" i="3" s="1"/>
  <c r="N7" i="3" s="1"/>
  <c r="L48" i="3"/>
  <c r="N48" i="3" s="1"/>
  <c r="L45" i="3"/>
  <c r="N45" i="3" s="1"/>
  <c r="L49" i="3"/>
  <c r="N49" i="3" s="1"/>
  <c r="L46" i="3"/>
  <c r="N46" i="3" s="1"/>
  <c r="L44" i="3"/>
  <c r="N44" i="3" s="1"/>
  <c r="L47" i="3"/>
  <c r="N47" i="3" s="1"/>
  <c r="O285" i="3" l="1"/>
  <c r="P285" i="3" s="1"/>
  <c r="Q285" i="3" s="1"/>
  <c r="R285" i="3" s="1"/>
  <c r="O226" i="3"/>
  <c r="P226" i="3" s="1"/>
  <c r="Q226" i="3" s="1"/>
  <c r="R226" i="3" s="1"/>
  <c r="O340" i="3"/>
  <c r="P340" i="3" s="1"/>
  <c r="Q340" i="3" s="1"/>
  <c r="R340" i="3" s="1"/>
  <c r="O255" i="3"/>
  <c r="P255" i="3" s="1"/>
  <c r="Q255" i="3" s="1"/>
  <c r="R255" i="3" s="1"/>
  <c r="O149" i="3"/>
  <c r="P149" i="3" s="1"/>
  <c r="Q149" i="3" s="1"/>
  <c r="R149" i="3" s="1"/>
  <c r="O133" i="3"/>
  <c r="P133" i="3" s="1"/>
  <c r="Q133" i="3" s="1"/>
  <c r="R133" i="3" s="1"/>
  <c r="O371" i="3"/>
  <c r="P371" i="3" s="1"/>
  <c r="Q371" i="3" s="1"/>
  <c r="R371" i="3" s="1"/>
  <c r="O33" i="3"/>
  <c r="P33" i="3" s="1"/>
  <c r="Q33" i="3" s="1"/>
  <c r="R33" i="3" s="1"/>
  <c r="O85" i="3"/>
  <c r="P85" i="3" s="1"/>
  <c r="Q85" i="3" s="1"/>
  <c r="R8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tc={98825E9C-6290-45EA-B1DC-F1179B3D04CF}</author>
    <author>tc={4CA137FC-7B18-4BBA-A9F4-5F3FF081FBC2}</author>
    <author>tc={F9021CA0-7FB0-4E3E-8F57-129D8A8A5D9D}</author>
    <author>tc={DF009573-F568-4461-B9F6-9421A64272BE}</author>
    <author>tc={8586C9F7-5D0A-419F-962D-342B57F0B9FE}</author>
    <author>tc={F8FD2DE8-48C1-4F00-B723-E92BEE0B3EA7}</author>
  </authors>
  <commentList>
    <comment ref="B5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Bahía Buenaventura
San Andrés
Ciénaga Grande</t>
      </text>
    </comment>
    <comment ref="C5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Punta Soldado
San Pedro
Old Point
Rincón Jaguey</t>
      </text>
    </comment>
    <comment ref="E5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P1, P2, P3 : las más cercanas a la orilla del mar.
P4, P5, P6 : parte media (en San Andrés) o parte más alejada de la orilla del mar.
P7, P8, P9: parte más interior (San Andrés)</t>
      </text>
    </comment>
    <comment ref="F5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Rm = Rhizophora mangle
Rh = Rhizophora harrisonii
Rr = Rhizophora racemosa
Pr = Pelliciera rhizohorae
Ag = Avicennia germinans
Ce = Conocarpus erectus
Lr = Laguncularia racemosa
Mo = Mora oleifera</t>
      </text>
    </comment>
    <comment ref="J5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 = vivo
M = muerto</t>
      </text>
    </comment>
    <comment ref="K5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Según Kauffman et al., 2013:
1, 2 ó 3</t>
      </text>
    </comment>
  </commentList>
</comments>
</file>

<file path=xl/sharedStrings.xml><?xml version="1.0" encoding="utf-8"?>
<sst xmlns="http://schemas.openxmlformats.org/spreadsheetml/2006/main" count="1899" uniqueCount="42">
  <si>
    <t>Fecha</t>
  </si>
  <si>
    <t>Localidad</t>
  </si>
  <si>
    <t>Estación</t>
  </si>
  <si>
    <t>Parcela</t>
  </si>
  <si>
    <t>Especie</t>
  </si>
  <si>
    <t>CAP (cm)</t>
  </si>
  <si>
    <t>Altura (m)</t>
  </si>
  <si>
    <t>Estado de decaimiento</t>
  </si>
  <si>
    <t>Datos de estructura del bosque. Parcelas cuadradas de 10 x 10 m</t>
  </si>
  <si>
    <t>Proyecto: Reservas de carbono en bosques de manglar de diferentes entornos ambientales costeros en el Pacífico y Caribe colombiano: Bosques de manglar como mitigadores de cambio climático</t>
  </si>
  <si>
    <t>DAP (cm)</t>
  </si>
  <si>
    <t>Estado</t>
  </si>
  <si>
    <t>Old Point</t>
  </si>
  <si>
    <t>San Andrés</t>
  </si>
  <si>
    <t>Rm</t>
  </si>
  <si>
    <t>Lr</t>
  </si>
  <si>
    <t>Ag</t>
  </si>
  <si>
    <t>M</t>
  </si>
  <si>
    <t>V</t>
  </si>
  <si>
    <t>P1</t>
  </si>
  <si>
    <t>P2</t>
  </si>
  <si>
    <t>P4</t>
  </si>
  <si>
    <t>P7</t>
  </si>
  <si>
    <t>P5</t>
  </si>
  <si>
    <t>P8</t>
  </si>
  <si>
    <t>P3</t>
  </si>
  <si>
    <t>P6</t>
  </si>
  <si>
    <t>P9</t>
  </si>
  <si>
    <t>Transecto</t>
  </si>
  <si>
    <t>100 m2</t>
  </si>
  <si>
    <t>0,01 ha</t>
  </si>
  <si>
    <t>Relación del área muestreada en ha</t>
  </si>
  <si>
    <t>Medina, 2016</t>
  </si>
  <si>
    <t>Biomasa total (kg)</t>
  </si>
  <si>
    <t>Biomasa de árboles muertos (kg)</t>
  </si>
  <si>
    <t>Kg</t>
  </si>
  <si>
    <t>Mg</t>
  </si>
  <si>
    <t>Mg/ha</t>
  </si>
  <si>
    <t>Mg C/ha</t>
  </si>
  <si>
    <t>Biomasa</t>
  </si>
  <si>
    <t>Contenido de C</t>
  </si>
  <si>
    <t>Biomasa vivos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</si>
</sst>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3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/>
    <xf numFmtId="164" fontId="0" fillId="0" borderId="12" xfId="1" applyNumberFormat="1" applyFont="1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/>
    <xf numFmtId="0" fontId="2" fillId="0" borderId="14" xfId="0" applyFont="1" applyBorder="1" applyAlignment="1">
      <alignment wrapText="1"/>
    </xf>
    <xf numFmtId="0" fontId="0" fillId="0" borderId="15" xfId="0" applyBorder="1"/>
    <xf numFmtId="14" fontId="0" fillId="0" borderId="5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8" xfId="0" applyNumberFormat="1" applyBorder="1" applyAlignment="1">
      <alignment wrapText="1"/>
    </xf>
    <xf numFmtId="0" fontId="0" fillId="0" borderId="16" xfId="0" applyBorder="1"/>
    <xf numFmtId="14" fontId="0" fillId="0" borderId="11" xfId="0" applyNumberFormat="1" applyBorder="1" applyAlignment="1">
      <alignment wrapText="1"/>
    </xf>
    <xf numFmtId="14" fontId="0" fillId="0" borderId="13" xfId="0" applyNumberFormat="1" applyBorder="1" applyAlignment="1">
      <alignment wrapText="1"/>
    </xf>
    <xf numFmtId="164" fontId="0" fillId="0" borderId="14" xfId="1" applyNumberFormat="1" applyFont="1" applyBorder="1"/>
    <xf numFmtId="0" fontId="0" fillId="0" borderId="17" xfId="0" applyBorder="1"/>
    <xf numFmtId="0" fontId="0" fillId="0" borderId="7" xfId="0" applyBorder="1"/>
    <xf numFmtId="2" fontId="0" fillId="0" borderId="0" xfId="0" applyNumberFormat="1" applyAlignment="1">
      <alignment horizontal="center"/>
    </xf>
    <xf numFmtId="0" fontId="0" fillId="0" borderId="18" xfId="0" applyBorder="1"/>
    <xf numFmtId="0" fontId="0" fillId="0" borderId="6" xfId="0" applyBorder="1"/>
    <xf numFmtId="2" fontId="0" fillId="0" borderId="2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/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victoria perdomo trujillo" id="{620E2AEA-5615-42D7-A0F8-4A3F01C3482E}" userId="laura victoria perdomo truj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31T17:09:58.19" personId="{620E2AEA-5615-42D7-A0F8-4A3F01C3482E}" id="{98825E9C-6290-45EA-B1DC-F1179B3D04CF}">
    <text>Bahía Buenaventura
San Andrés
Ciénaga Grande</text>
  </threadedComment>
  <threadedComment ref="C5" dT="2022-03-31T17:10:58.58" personId="{620E2AEA-5615-42D7-A0F8-4A3F01C3482E}" id="{4CA137FC-7B18-4BBA-A9F4-5F3FF081FBC2}">
    <text>Punta Soldado
San Pedro
Old Point
Rincón Jaguey</text>
  </threadedComment>
  <threadedComment ref="E5" dT="2022-03-31T20:34:33.22" personId="{620E2AEA-5615-42D7-A0F8-4A3F01C3482E}" id="{F9021CA0-7FB0-4E3E-8F57-129D8A8A5D9D}">
    <text>P1, P2, P3 : las más cercanas a la orilla del mar.
P4, P5, P6 : parte media (en San Andrés) o parte más alejada de la orilla del mar.
P7, P8, P9: parte más interior (San Andrés)</text>
  </threadedComment>
  <threadedComment ref="F5" dT="2022-03-31T18:46:21.98" personId="{620E2AEA-5615-42D7-A0F8-4A3F01C3482E}" id="{DF009573-F568-4461-B9F6-9421A64272BE}">
    <text>Rm = Rhizophora mangle
Rh = Rhizophora harrisonii
Rr = Rhizophora racemosa
Pr = Pelliciera rhizohorae
Ag = Avicennia germinans
Ce = Conocarpus erectus
Lr = Laguncularia racemosa
Mo = Mora oleifera</text>
  </threadedComment>
  <threadedComment ref="J5" dT="2022-04-04T19:02:07.03" personId="{620E2AEA-5615-42D7-A0F8-4A3F01C3482E}" id="{8586C9F7-5D0A-419F-962D-342B57F0B9FE}">
    <text>V = vivo
M = muerto</text>
  </threadedComment>
  <threadedComment ref="K5" dT="2022-03-31T17:05:04.03" personId="{620E2AEA-5615-42D7-A0F8-4A3F01C3482E}" id="{F8FD2DE8-48C1-4F00-B723-E92BEE0B3EA7}">
    <text>Según Kauffman et al., 2013:
1, 2 ó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372"/>
  <sheetViews>
    <sheetView tabSelected="1" zoomScale="80" zoomScaleNormal="80" workbookViewId="0">
      <selection activeCell="L386" sqref="L386"/>
    </sheetView>
  </sheetViews>
  <sheetFormatPr defaultColWidth="9.109375" defaultRowHeight="14.4" x14ac:dyDescent="0.3"/>
  <cols>
    <col min="1" max="1" width="12.33203125" customWidth="1"/>
    <col min="2" max="2" width="10.5546875" customWidth="1"/>
    <col min="3" max="4" width="10" customWidth="1"/>
    <col min="5" max="5" width="9.6640625" customWidth="1"/>
    <col min="6" max="6" width="10.6640625" customWidth="1"/>
    <col min="9" max="9" width="9.109375" customWidth="1"/>
    <col min="10" max="10" width="10.33203125" customWidth="1"/>
    <col min="11" max="11" width="13.44140625" customWidth="1"/>
    <col min="12" max="12" width="12.6640625" customWidth="1"/>
    <col min="13" max="13" width="15.109375" customWidth="1"/>
    <col min="14" max="14" width="12.6640625" customWidth="1"/>
    <col min="15" max="15" width="19.88671875" customWidth="1"/>
    <col min="16" max="16" width="11.5546875" bestFit="1" customWidth="1"/>
    <col min="17" max="17" width="14.5546875" customWidth="1"/>
    <col min="18" max="18" width="16.109375" customWidth="1"/>
    <col min="19" max="19" width="10.5546875" customWidth="1"/>
  </cols>
  <sheetData>
    <row r="1" spans="1:18" x14ac:dyDescent="0.3">
      <c r="A1" s="1" t="s">
        <v>9</v>
      </c>
    </row>
    <row r="2" spans="1:18" x14ac:dyDescent="0.3">
      <c r="I2" s="74" t="s">
        <v>31</v>
      </c>
    </row>
    <row r="3" spans="1:18" x14ac:dyDescent="0.3">
      <c r="A3" t="s">
        <v>8</v>
      </c>
      <c r="G3" t="s">
        <v>29</v>
      </c>
      <c r="H3" t="s">
        <v>30</v>
      </c>
      <c r="I3" s="74">
        <f>10000/100</f>
        <v>100</v>
      </c>
    </row>
    <row r="4" spans="1:18" ht="15" thickBot="1" x14ac:dyDescent="0.35"/>
    <row r="5" spans="1:18" ht="30.6" customHeight="1" x14ac:dyDescent="0.3">
      <c r="A5" s="63" t="s">
        <v>0</v>
      </c>
      <c r="B5" s="63" t="s">
        <v>1</v>
      </c>
      <c r="C5" s="71" t="s">
        <v>2</v>
      </c>
      <c r="D5" s="72" t="s">
        <v>28</v>
      </c>
      <c r="E5" s="65" t="s">
        <v>3</v>
      </c>
      <c r="F5" s="65" t="s">
        <v>4</v>
      </c>
      <c r="G5" s="65" t="s">
        <v>5</v>
      </c>
      <c r="H5" s="65" t="s">
        <v>10</v>
      </c>
      <c r="I5" s="65" t="s">
        <v>6</v>
      </c>
      <c r="J5" s="65" t="s">
        <v>11</v>
      </c>
      <c r="K5" s="67" t="s">
        <v>7</v>
      </c>
      <c r="L5" s="61" t="s">
        <v>41</v>
      </c>
      <c r="M5" s="67" t="s">
        <v>34</v>
      </c>
      <c r="N5" s="69" t="s">
        <v>33</v>
      </c>
      <c r="O5" s="12"/>
    </row>
    <row r="6" spans="1:18" ht="15" customHeight="1" thickBot="1" x14ac:dyDescent="0.35">
      <c r="A6" s="63"/>
      <c r="B6" s="63"/>
      <c r="C6" s="71"/>
      <c r="D6" s="73"/>
      <c r="E6" s="66"/>
      <c r="F6" s="66"/>
      <c r="G6" s="66"/>
      <c r="H6" s="66"/>
      <c r="I6" s="66"/>
      <c r="J6" s="66"/>
      <c r="K6" s="68"/>
      <c r="L6" s="62" t="s">
        <v>32</v>
      </c>
      <c r="M6" s="68"/>
      <c r="N6" s="70"/>
      <c r="O6" s="12"/>
    </row>
    <row r="7" spans="1:18" x14ac:dyDescent="0.3">
      <c r="A7" s="5">
        <v>44629</v>
      </c>
      <c r="B7" s="6" t="s">
        <v>13</v>
      </c>
      <c r="C7" s="16" t="s">
        <v>12</v>
      </c>
      <c r="D7" s="24">
        <v>1</v>
      </c>
      <c r="E7" s="25" t="s">
        <v>19</v>
      </c>
      <c r="F7" s="27" t="s">
        <v>14</v>
      </c>
      <c r="G7" s="25">
        <v>23</v>
      </c>
      <c r="H7" s="26">
        <f>G7/3.1416</f>
        <v>7.3211102622867328</v>
      </c>
      <c r="I7" s="26"/>
      <c r="J7" s="25" t="s">
        <v>17</v>
      </c>
      <c r="K7" s="25">
        <v>3</v>
      </c>
      <c r="L7" s="26">
        <f>0.3338*H7^2.3153</f>
        <v>33.515163275326138</v>
      </c>
      <c r="M7" s="52">
        <f>L7-(L7*0.3)</f>
        <v>23.460614292728295</v>
      </c>
      <c r="N7" s="53">
        <f>M7</f>
        <v>23.460614292728295</v>
      </c>
      <c r="O7" s="10"/>
    </row>
    <row r="8" spans="1:18" x14ac:dyDescent="0.3">
      <c r="A8" s="5">
        <v>44629</v>
      </c>
      <c r="B8" s="6" t="s">
        <v>13</v>
      </c>
      <c r="C8" s="16" t="s">
        <v>12</v>
      </c>
      <c r="D8" s="29">
        <v>1</v>
      </c>
      <c r="E8" s="2" t="s">
        <v>19</v>
      </c>
      <c r="F8" s="3" t="s">
        <v>14</v>
      </c>
      <c r="G8" s="2">
        <v>19</v>
      </c>
      <c r="H8" s="6">
        <f t="shared" ref="H8:H71" si="0">G8/3.1416</f>
        <v>6.0478736949325187</v>
      </c>
      <c r="I8" s="6"/>
      <c r="J8" s="2" t="s">
        <v>18</v>
      </c>
      <c r="K8" s="2"/>
      <c r="L8" s="6">
        <f>0.3338*H8^2.3153</f>
        <v>21.534316561532801</v>
      </c>
      <c r="M8" s="6"/>
      <c r="N8" s="30">
        <f>L8</f>
        <v>21.534316561532801</v>
      </c>
    </row>
    <row r="9" spans="1:18" x14ac:dyDescent="0.3">
      <c r="A9" s="5">
        <v>44629</v>
      </c>
      <c r="B9" s="6" t="s">
        <v>13</v>
      </c>
      <c r="C9" s="16" t="s">
        <v>12</v>
      </c>
      <c r="D9" s="29">
        <v>1</v>
      </c>
      <c r="E9" s="2" t="s">
        <v>19</v>
      </c>
      <c r="F9" s="3" t="s">
        <v>14</v>
      </c>
      <c r="G9" s="2">
        <v>44</v>
      </c>
      <c r="H9" s="6">
        <f t="shared" si="0"/>
        <v>14.005602240896359</v>
      </c>
      <c r="I9" s="6"/>
      <c r="J9" s="2" t="s">
        <v>18</v>
      </c>
      <c r="K9" s="2"/>
      <c r="L9" s="6">
        <f>0.3338*H9^2.3153</f>
        <v>150.49388810664382</v>
      </c>
      <c r="M9" s="6"/>
      <c r="N9" s="30">
        <f t="shared" ref="N9:N11" si="1">L9</f>
        <v>150.49388810664382</v>
      </c>
    </row>
    <row r="10" spans="1:18" x14ac:dyDescent="0.3">
      <c r="A10" s="5">
        <v>44629</v>
      </c>
      <c r="B10" s="6" t="s">
        <v>13</v>
      </c>
      <c r="C10" s="16" t="s">
        <v>12</v>
      </c>
      <c r="D10" s="29">
        <v>1</v>
      </c>
      <c r="E10" s="2" t="s">
        <v>19</v>
      </c>
      <c r="F10" s="3" t="s">
        <v>14</v>
      </c>
      <c r="G10" s="2">
        <v>38</v>
      </c>
      <c r="H10" s="6">
        <f t="shared" si="0"/>
        <v>12.095747389865037</v>
      </c>
      <c r="I10" s="6"/>
      <c r="J10" s="2" t="s">
        <v>18</v>
      </c>
      <c r="K10" s="2"/>
      <c r="L10" s="6">
        <f>0.3338*H10^2.3153</f>
        <v>107.17804772486947</v>
      </c>
      <c r="M10" s="6"/>
      <c r="N10" s="30">
        <f t="shared" si="1"/>
        <v>107.17804772486947</v>
      </c>
    </row>
    <row r="11" spans="1:18" x14ac:dyDescent="0.3">
      <c r="A11" s="5">
        <v>44629</v>
      </c>
      <c r="B11" s="6" t="s">
        <v>13</v>
      </c>
      <c r="C11" s="16" t="s">
        <v>12</v>
      </c>
      <c r="D11" s="29">
        <v>1</v>
      </c>
      <c r="E11" s="2" t="s">
        <v>19</v>
      </c>
      <c r="F11" s="3" t="s">
        <v>15</v>
      </c>
      <c r="G11" s="2">
        <v>21</v>
      </c>
      <c r="H11" s="6">
        <f t="shared" si="0"/>
        <v>6.6844919786096257</v>
      </c>
      <c r="I11" s="6"/>
      <c r="J11" s="2" t="s">
        <v>18</v>
      </c>
      <c r="K11" s="2"/>
      <c r="L11" s="6">
        <f>0.2334*H11^2.2264</f>
        <v>16.033677791289701</v>
      </c>
      <c r="M11" s="6"/>
      <c r="N11" s="30">
        <f t="shared" si="1"/>
        <v>16.033677791289701</v>
      </c>
    </row>
    <row r="12" spans="1:18" x14ac:dyDescent="0.3">
      <c r="A12" s="5">
        <v>44629</v>
      </c>
      <c r="B12" s="6" t="s">
        <v>13</v>
      </c>
      <c r="C12" s="16" t="s">
        <v>12</v>
      </c>
      <c r="D12" s="29">
        <v>1</v>
      </c>
      <c r="E12" s="2" t="s">
        <v>19</v>
      </c>
      <c r="F12" s="3" t="s">
        <v>15</v>
      </c>
      <c r="G12" s="2">
        <v>26</v>
      </c>
      <c r="H12" s="6">
        <f t="shared" si="0"/>
        <v>8.2760376878023934</v>
      </c>
      <c r="I12" s="6"/>
      <c r="J12" s="2" t="s">
        <v>17</v>
      </c>
      <c r="K12" s="2">
        <v>3</v>
      </c>
      <c r="L12" s="6">
        <f>0.2334*H12^2.2264</f>
        <v>25.795311458037091</v>
      </c>
      <c r="M12" s="11">
        <f>L12-(L12*0.3)</f>
        <v>18.056718020625965</v>
      </c>
      <c r="N12" s="31">
        <f>M12</f>
        <v>18.056718020625965</v>
      </c>
      <c r="O12" s="10"/>
    </row>
    <row r="13" spans="1:18" x14ac:dyDescent="0.3">
      <c r="A13" s="5">
        <v>44629</v>
      </c>
      <c r="B13" s="6" t="s">
        <v>13</v>
      </c>
      <c r="C13" s="16" t="s">
        <v>12</v>
      </c>
      <c r="D13" s="29">
        <v>1</v>
      </c>
      <c r="E13" s="2" t="s">
        <v>19</v>
      </c>
      <c r="F13" s="3" t="s">
        <v>14</v>
      </c>
      <c r="G13" s="2">
        <v>18</v>
      </c>
      <c r="H13" s="6">
        <f t="shared" si="0"/>
        <v>5.7295645530939652</v>
      </c>
      <c r="I13" s="6"/>
      <c r="J13" s="2" t="s">
        <v>18</v>
      </c>
      <c r="K13" s="2"/>
      <c r="L13" s="6">
        <f>0.3338*H13^2.3153</f>
        <v>19.000512346787204</v>
      </c>
      <c r="M13" s="6"/>
      <c r="N13" s="30">
        <f t="shared" ref="N13:N15" si="2">L13</f>
        <v>19.000512346787204</v>
      </c>
    </row>
    <row r="14" spans="1:18" x14ac:dyDescent="0.3">
      <c r="A14" s="5">
        <v>44629</v>
      </c>
      <c r="B14" s="6" t="s">
        <v>13</v>
      </c>
      <c r="C14" s="16" t="s">
        <v>12</v>
      </c>
      <c r="D14" s="29">
        <v>1</v>
      </c>
      <c r="E14" s="2" t="s">
        <v>19</v>
      </c>
      <c r="F14" s="3" t="s">
        <v>14</v>
      </c>
      <c r="G14" s="2">
        <v>30</v>
      </c>
      <c r="H14" s="6">
        <f t="shared" si="0"/>
        <v>9.5492742551566074</v>
      </c>
      <c r="I14" s="6"/>
      <c r="J14" s="2" t="s">
        <v>18</v>
      </c>
      <c r="K14" s="2"/>
      <c r="L14" s="6">
        <f>0.3338*H14^2.3153</f>
        <v>62.00285988313788</v>
      </c>
      <c r="M14" s="6"/>
      <c r="N14" s="30">
        <f t="shared" si="2"/>
        <v>62.00285988313788</v>
      </c>
    </row>
    <row r="15" spans="1:18" x14ac:dyDescent="0.3">
      <c r="A15" s="5">
        <v>44629</v>
      </c>
      <c r="B15" s="6" t="s">
        <v>13</v>
      </c>
      <c r="C15" s="16" t="s">
        <v>12</v>
      </c>
      <c r="D15" s="29">
        <v>1</v>
      </c>
      <c r="E15" s="2" t="s">
        <v>19</v>
      </c>
      <c r="F15" s="3" t="s">
        <v>14</v>
      </c>
      <c r="G15" s="2">
        <v>44</v>
      </c>
      <c r="H15" s="6">
        <f t="shared" si="0"/>
        <v>14.005602240896359</v>
      </c>
      <c r="I15" s="6"/>
      <c r="J15" s="2" t="s">
        <v>18</v>
      </c>
      <c r="K15" s="2"/>
      <c r="L15" s="6">
        <f>0.3338*H15^2.3153</f>
        <v>150.49388810664382</v>
      </c>
      <c r="M15" s="6"/>
      <c r="N15" s="30">
        <f t="shared" si="2"/>
        <v>150.49388810664382</v>
      </c>
    </row>
    <row r="16" spans="1:18" x14ac:dyDescent="0.3">
      <c r="A16" s="5">
        <v>44629</v>
      </c>
      <c r="B16" s="6" t="s">
        <v>13</v>
      </c>
      <c r="C16" s="16" t="s">
        <v>12</v>
      </c>
      <c r="D16" s="29">
        <v>1</v>
      </c>
      <c r="E16" s="2" t="s">
        <v>19</v>
      </c>
      <c r="F16" s="3" t="s">
        <v>14</v>
      </c>
      <c r="G16" s="2">
        <v>20</v>
      </c>
      <c r="H16" s="6">
        <f t="shared" si="0"/>
        <v>6.3661828367710722</v>
      </c>
      <c r="I16" s="6"/>
      <c r="J16" s="2" t="s">
        <v>17</v>
      </c>
      <c r="K16" s="2"/>
      <c r="L16" s="6">
        <f>0.3338*H16^2.3153</f>
        <v>24.249770327939046</v>
      </c>
      <c r="M16" s="11">
        <f>L16-(L16*0.3)</f>
        <v>16.974839229557332</v>
      </c>
      <c r="N16" s="31">
        <f t="shared" ref="N16:N17" si="3">M16</f>
        <v>16.974839229557332</v>
      </c>
      <c r="O16" s="10"/>
      <c r="R16" s="8"/>
    </row>
    <row r="17" spans="1:18" x14ac:dyDescent="0.3">
      <c r="A17" s="5">
        <v>44629</v>
      </c>
      <c r="B17" s="6" t="s">
        <v>13</v>
      </c>
      <c r="C17" s="16" t="s">
        <v>12</v>
      </c>
      <c r="D17" s="29">
        <v>1</v>
      </c>
      <c r="E17" s="2" t="s">
        <v>19</v>
      </c>
      <c r="F17" s="3" t="s">
        <v>14</v>
      </c>
      <c r="G17" s="2">
        <v>14</v>
      </c>
      <c r="H17" s="6">
        <f t="shared" si="0"/>
        <v>4.4563279857397502</v>
      </c>
      <c r="I17" s="6"/>
      <c r="J17" s="2" t="s">
        <v>17</v>
      </c>
      <c r="K17" s="2">
        <v>3</v>
      </c>
      <c r="L17" s="6">
        <f>0.3338*H17^2.3153</f>
        <v>10.618498786563077</v>
      </c>
      <c r="M17" s="11">
        <f>L17-(L17*0.3)</f>
        <v>7.4329491505941538</v>
      </c>
      <c r="N17" s="31">
        <f t="shared" si="3"/>
        <v>7.4329491505941538</v>
      </c>
      <c r="O17" s="10"/>
      <c r="R17" s="8"/>
    </row>
    <row r="18" spans="1:18" x14ac:dyDescent="0.3">
      <c r="A18" s="5">
        <v>44629</v>
      </c>
      <c r="B18" s="6" t="s">
        <v>13</v>
      </c>
      <c r="C18" s="16" t="s">
        <v>12</v>
      </c>
      <c r="D18" s="29">
        <v>1</v>
      </c>
      <c r="E18" s="2" t="s">
        <v>19</v>
      </c>
      <c r="F18" s="3" t="s">
        <v>14</v>
      </c>
      <c r="G18" s="2">
        <v>31</v>
      </c>
      <c r="H18" s="6">
        <f t="shared" si="0"/>
        <v>9.8675833969951618</v>
      </c>
      <c r="I18" s="6"/>
      <c r="J18" s="2" t="s">
        <v>18</v>
      </c>
      <c r="K18" s="2"/>
      <c r="L18" s="6">
        <f>0.3338*H18^2.3153</f>
        <v>66.893298345639437</v>
      </c>
      <c r="M18" s="6"/>
      <c r="N18" s="30">
        <f>L18</f>
        <v>66.893298345639437</v>
      </c>
    </row>
    <row r="19" spans="1:18" x14ac:dyDescent="0.3">
      <c r="A19" s="5">
        <v>44629</v>
      </c>
      <c r="B19" s="6" t="s">
        <v>13</v>
      </c>
      <c r="C19" s="16" t="s">
        <v>12</v>
      </c>
      <c r="D19" s="29">
        <v>1</v>
      </c>
      <c r="E19" s="2" t="s">
        <v>19</v>
      </c>
      <c r="F19" s="3" t="s">
        <v>14</v>
      </c>
      <c r="G19" s="2">
        <v>23</v>
      </c>
      <c r="H19" s="6">
        <f t="shared" si="0"/>
        <v>7.3211102622867328</v>
      </c>
      <c r="I19" s="6"/>
      <c r="J19" s="2" t="s">
        <v>17</v>
      </c>
      <c r="K19" s="2">
        <v>3</v>
      </c>
      <c r="L19" s="6">
        <f>0.3338*H19^2.3153</f>
        <v>33.515163275326138</v>
      </c>
      <c r="M19" s="11">
        <f>L19-(L19*0.3)</f>
        <v>23.460614292728295</v>
      </c>
      <c r="N19" s="31">
        <f>M19</f>
        <v>23.460614292728295</v>
      </c>
      <c r="O19" s="10"/>
      <c r="R19" s="8"/>
    </row>
    <row r="20" spans="1:18" x14ac:dyDescent="0.3">
      <c r="A20" s="5">
        <v>44629</v>
      </c>
      <c r="B20" s="6" t="s">
        <v>13</v>
      </c>
      <c r="C20" s="16" t="s">
        <v>12</v>
      </c>
      <c r="D20" s="29">
        <v>1</v>
      </c>
      <c r="E20" s="2" t="s">
        <v>19</v>
      </c>
      <c r="F20" s="3" t="s">
        <v>14</v>
      </c>
      <c r="G20" s="2">
        <v>15</v>
      </c>
      <c r="H20" s="6">
        <f t="shared" si="0"/>
        <v>4.7746371275783037</v>
      </c>
      <c r="I20" s="6"/>
      <c r="J20" s="2" t="s">
        <v>18</v>
      </c>
      <c r="K20" s="2"/>
      <c r="L20" s="6">
        <f>0.3338*H20^2.3153</f>
        <v>12.457674316585235</v>
      </c>
      <c r="M20" s="6"/>
      <c r="N20" s="30">
        <f t="shared" ref="N20:N25" si="4">L20</f>
        <v>12.457674316585235</v>
      </c>
    </row>
    <row r="21" spans="1:18" x14ac:dyDescent="0.3">
      <c r="A21" s="5">
        <v>44629</v>
      </c>
      <c r="B21" s="6" t="s">
        <v>13</v>
      </c>
      <c r="C21" s="16" t="s">
        <v>12</v>
      </c>
      <c r="D21" s="29">
        <v>1</v>
      </c>
      <c r="E21" s="2" t="s">
        <v>19</v>
      </c>
      <c r="F21" s="3" t="s">
        <v>14</v>
      </c>
      <c r="G21" s="2">
        <v>30</v>
      </c>
      <c r="H21" s="6">
        <f t="shared" si="0"/>
        <v>9.5492742551566074</v>
      </c>
      <c r="I21" s="6"/>
      <c r="J21" s="2" t="s">
        <v>18</v>
      </c>
      <c r="K21" s="2"/>
      <c r="L21" s="6">
        <f>0.3338*H21^2.3153</f>
        <v>62.00285988313788</v>
      </c>
      <c r="M21" s="6"/>
      <c r="N21" s="30">
        <f t="shared" si="4"/>
        <v>62.00285988313788</v>
      </c>
    </row>
    <row r="22" spans="1:18" x14ac:dyDescent="0.3">
      <c r="A22" s="5">
        <v>44629</v>
      </c>
      <c r="B22" s="6" t="s">
        <v>13</v>
      </c>
      <c r="C22" s="16" t="s">
        <v>12</v>
      </c>
      <c r="D22" s="29">
        <v>1</v>
      </c>
      <c r="E22" s="2" t="s">
        <v>19</v>
      </c>
      <c r="F22" s="3" t="s">
        <v>14</v>
      </c>
      <c r="G22" s="2">
        <v>31</v>
      </c>
      <c r="H22" s="6">
        <f t="shared" si="0"/>
        <v>9.8675833969951618</v>
      </c>
      <c r="I22" s="6"/>
      <c r="J22" s="2" t="s">
        <v>18</v>
      </c>
      <c r="K22" s="2"/>
      <c r="L22" s="6">
        <f>0.3338*H22^2.3153</f>
        <v>66.893298345639437</v>
      </c>
      <c r="M22" s="6"/>
      <c r="N22" s="30">
        <f t="shared" si="4"/>
        <v>66.893298345639437</v>
      </c>
    </row>
    <row r="23" spans="1:18" x14ac:dyDescent="0.3">
      <c r="A23" s="5">
        <v>44629</v>
      </c>
      <c r="B23" s="6" t="s">
        <v>13</v>
      </c>
      <c r="C23" s="16" t="s">
        <v>12</v>
      </c>
      <c r="D23" s="29">
        <v>1</v>
      </c>
      <c r="E23" s="2" t="s">
        <v>19</v>
      </c>
      <c r="F23" s="3" t="s">
        <v>14</v>
      </c>
      <c r="G23" s="2">
        <v>24</v>
      </c>
      <c r="H23" s="6">
        <f t="shared" si="0"/>
        <v>7.6394194041252863</v>
      </c>
      <c r="I23" s="6"/>
      <c r="J23" s="2" t="s">
        <v>18</v>
      </c>
      <c r="K23" s="2"/>
      <c r="L23" s="6">
        <f>0.3338*H23^2.3153</f>
        <v>36.985881057216311</v>
      </c>
      <c r="M23" s="6"/>
      <c r="N23" s="30">
        <f t="shared" si="4"/>
        <v>36.985881057216311</v>
      </c>
    </row>
    <row r="24" spans="1:18" x14ac:dyDescent="0.3">
      <c r="A24" s="5">
        <v>44629</v>
      </c>
      <c r="B24" s="6" t="s">
        <v>13</v>
      </c>
      <c r="C24" s="16" t="s">
        <v>12</v>
      </c>
      <c r="D24" s="29">
        <v>1</v>
      </c>
      <c r="E24" s="2" t="s">
        <v>19</v>
      </c>
      <c r="F24" s="3" t="s">
        <v>14</v>
      </c>
      <c r="G24" s="2">
        <v>24</v>
      </c>
      <c r="H24" s="6">
        <f t="shared" si="0"/>
        <v>7.6394194041252863</v>
      </c>
      <c r="I24" s="6"/>
      <c r="J24" s="2" t="s">
        <v>18</v>
      </c>
      <c r="K24" s="2"/>
      <c r="L24" s="6">
        <f>0.3338*H24^2.3153</f>
        <v>36.985881057216311</v>
      </c>
      <c r="M24" s="6"/>
      <c r="N24" s="30">
        <f t="shared" si="4"/>
        <v>36.985881057216311</v>
      </c>
    </row>
    <row r="25" spans="1:18" x14ac:dyDescent="0.3">
      <c r="A25" s="5">
        <v>44629</v>
      </c>
      <c r="B25" s="6" t="s">
        <v>13</v>
      </c>
      <c r="C25" s="16" t="s">
        <v>12</v>
      </c>
      <c r="D25" s="29">
        <v>1</v>
      </c>
      <c r="E25" s="2" t="s">
        <v>19</v>
      </c>
      <c r="F25" s="3" t="s">
        <v>14</v>
      </c>
      <c r="G25" s="2">
        <v>17.5</v>
      </c>
      <c r="H25" s="6">
        <f t="shared" si="0"/>
        <v>5.570409982174688</v>
      </c>
      <c r="I25" s="6"/>
      <c r="J25" s="2" t="s">
        <v>18</v>
      </c>
      <c r="K25" s="2"/>
      <c r="L25" s="6">
        <f>0.3338*H25^2.3153</f>
        <v>17.800773527986134</v>
      </c>
      <c r="M25" s="6"/>
      <c r="N25" s="30">
        <f t="shared" si="4"/>
        <v>17.800773527986134</v>
      </c>
    </row>
    <row r="26" spans="1:18" x14ac:dyDescent="0.3">
      <c r="A26" s="5">
        <v>44629</v>
      </c>
      <c r="B26" s="6" t="s">
        <v>13</v>
      </c>
      <c r="C26" s="16" t="s">
        <v>12</v>
      </c>
      <c r="D26" s="29">
        <v>1</v>
      </c>
      <c r="E26" s="2" t="s">
        <v>19</v>
      </c>
      <c r="F26" s="3" t="s">
        <v>14</v>
      </c>
      <c r="G26" s="2">
        <v>17</v>
      </c>
      <c r="H26" s="6">
        <f t="shared" si="0"/>
        <v>5.4112554112554117</v>
      </c>
      <c r="I26" s="6"/>
      <c r="J26" s="2" t="s">
        <v>17</v>
      </c>
      <c r="K26" s="2">
        <v>3</v>
      </c>
      <c r="L26" s="6">
        <f>0.3338*H26^2.3153</f>
        <v>16.645286260385696</v>
      </c>
      <c r="M26" s="11">
        <f>L26-(L26*0.3)</f>
        <v>11.651700382269986</v>
      </c>
      <c r="N26" s="31">
        <f>M26</f>
        <v>11.651700382269986</v>
      </c>
      <c r="O26" s="10"/>
      <c r="R26" s="8"/>
    </row>
    <row r="27" spans="1:18" x14ac:dyDescent="0.3">
      <c r="A27" s="5">
        <v>44629</v>
      </c>
      <c r="B27" s="6" t="s">
        <v>13</v>
      </c>
      <c r="C27" s="16" t="s">
        <v>12</v>
      </c>
      <c r="D27" s="29">
        <v>1</v>
      </c>
      <c r="E27" s="2" t="s">
        <v>19</v>
      </c>
      <c r="F27" s="3" t="s">
        <v>14</v>
      </c>
      <c r="G27" s="2">
        <v>17</v>
      </c>
      <c r="H27" s="6">
        <f t="shared" si="0"/>
        <v>5.4112554112554117</v>
      </c>
      <c r="I27" s="6"/>
      <c r="J27" s="2" t="s">
        <v>18</v>
      </c>
      <c r="K27" s="2"/>
      <c r="L27" s="6">
        <f>0.3338*H27^2.3153</f>
        <v>16.645286260385696</v>
      </c>
      <c r="M27" s="6"/>
      <c r="N27" s="30">
        <f t="shared" ref="N27:N28" si="5">L27</f>
        <v>16.645286260385696</v>
      </c>
    </row>
    <row r="28" spans="1:18" x14ac:dyDescent="0.3">
      <c r="A28" s="5">
        <v>44629</v>
      </c>
      <c r="B28" s="6" t="s">
        <v>13</v>
      </c>
      <c r="C28" s="16" t="s">
        <v>12</v>
      </c>
      <c r="D28" s="29">
        <v>1</v>
      </c>
      <c r="E28" s="2" t="s">
        <v>19</v>
      </c>
      <c r="F28" s="3" t="s">
        <v>14</v>
      </c>
      <c r="G28" s="2">
        <v>41</v>
      </c>
      <c r="H28" s="6">
        <f t="shared" si="0"/>
        <v>13.050674815380697</v>
      </c>
      <c r="I28" s="6"/>
      <c r="J28" s="2" t="s">
        <v>18</v>
      </c>
      <c r="K28" s="2"/>
      <c r="L28" s="6">
        <f>0.3338*H28^2.3153</f>
        <v>127.79425902876196</v>
      </c>
      <c r="M28" s="6"/>
      <c r="N28" s="30">
        <f t="shared" si="5"/>
        <v>127.79425902876196</v>
      </c>
    </row>
    <row r="29" spans="1:18" x14ac:dyDescent="0.3">
      <c r="A29" s="5">
        <v>44629</v>
      </c>
      <c r="B29" s="6" t="s">
        <v>13</v>
      </c>
      <c r="C29" s="16" t="s">
        <v>12</v>
      </c>
      <c r="D29" s="29">
        <v>1</v>
      </c>
      <c r="E29" s="2" t="s">
        <v>19</v>
      </c>
      <c r="F29" s="3" t="s">
        <v>14</v>
      </c>
      <c r="G29" s="2">
        <v>25</v>
      </c>
      <c r="H29" s="6">
        <f t="shared" si="0"/>
        <v>7.9577285459638398</v>
      </c>
      <c r="I29" s="6"/>
      <c r="J29" s="2" t="s">
        <v>17</v>
      </c>
      <c r="K29" s="2">
        <v>3</v>
      </c>
      <c r="L29" s="6">
        <f>0.3338*H29^2.3153</f>
        <v>40.65213721732119</v>
      </c>
      <c r="M29" s="11">
        <f>L29-(L29*0.3)</f>
        <v>28.456496052124834</v>
      </c>
      <c r="N29" s="31">
        <f>M29</f>
        <v>28.456496052124834</v>
      </c>
      <c r="O29" s="10"/>
      <c r="R29" s="8"/>
    </row>
    <row r="30" spans="1:18" x14ac:dyDescent="0.3">
      <c r="A30" s="5">
        <v>44629</v>
      </c>
      <c r="B30" s="6" t="s">
        <v>13</v>
      </c>
      <c r="C30" s="16" t="s">
        <v>12</v>
      </c>
      <c r="D30" s="29">
        <v>1</v>
      </c>
      <c r="E30" s="2" t="s">
        <v>19</v>
      </c>
      <c r="F30" s="3" t="s">
        <v>14</v>
      </c>
      <c r="G30" s="2">
        <v>23</v>
      </c>
      <c r="H30" s="6">
        <f t="shared" si="0"/>
        <v>7.3211102622867328</v>
      </c>
      <c r="I30" s="6"/>
      <c r="J30" s="2" t="s">
        <v>18</v>
      </c>
      <c r="K30" s="2"/>
      <c r="L30" s="6">
        <f>0.3338*H30^2.3153</f>
        <v>33.515163275326138</v>
      </c>
      <c r="M30" s="6"/>
      <c r="N30" s="30">
        <f t="shared" ref="N30:N40" si="6">L30</f>
        <v>33.515163275326138</v>
      </c>
    </row>
    <row r="31" spans="1:18" x14ac:dyDescent="0.3">
      <c r="A31" s="5">
        <v>44629</v>
      </c>
      <c r="B31" s="6" t="s">
        <v>13</v>
      </c>
      <c r="C31" s="16" t="s">
        <v>12</v>
      </c>
      <c r="D31" s="29">
        <v>1</v>
      </c>
      <c r="E31" s="2" t="s">
        <v>19</v>
      </c>
      <c r="F31" s="3" t="s">
        <v>14</v>
      </c>
      <c r="G31" s="2">
        <v>23</v>
      </c>
      <c r="H31" s="6">
        <f t="shared" si="0"/>
        <v>7.3211102622867328</v>
      </c>
      <c r="I31" s="6"/>
      <c r="J31" s="2" t="s">
        <v>18</v>
      </c>
      <c r="K31" s="2"/>
      <c r="L31" s="6">
        <f>0.3338*H31^2.3153</f>
        <v>33.515163275326138</v>
      </c>
      <c r="M31" s="6"/>
      <c r="N31" s="30">
        <f t="shared" si="6"/>
        <v>33.515163275326138</v>
      </c>
      <c r="O31" s="64" t="s">
        <v>39</v>
      </c>
      <c r="P31" s="63"/>
      <c r="Q31" s="63"/>
      <c r="R31" s="7" t="s">
        <v>40</v>
      </c>
    </row>
    <row r="32" spans="1:18" x14ac:dyDescent="0.3">
      <c r="A32" s="5">
        <v>44629</v>
      </c>
      <c r="B32" s="6" t="s">
        <v>13</v>
      </c>
      <c r="C32" s="16" t="s">
        <v>12</v>
      </c>
      <c r="D32" s="29">
        <v>1</v>
      </c>
      <c r="E32" s="2" t="s">
        <v>19</v>
      </c>
      <c r="F32" s="3" t="s">
        <v>14</v>
      </c>
      <c r="G32" s="2">
        <v>27.5</v>
      </c>
      <c r="H32" s="6">
        <f t="shared" si="0"/>
        <v>8.753501400560225</v>
      </c>
      <c r="I32" s="6"/>
      <c r="J32" s="2" t="s">
        <v>18</v>
      </c>
      <c r="K32" s="2"/>
      <c r="L32" s="6">
        <f>0.3338*H32^2.3153</f>
        <v>50.689717023880313</v>
      </c>
      <c r="M32" s="6"/>
      <c r="N32" s="30">
        <f t="shared" si="6"/>
        <v>50.689717023880313</v>
      </c>
      <c r="O32" s="17" t="s">
        <v>35</v>
      </c>
      <c r="P32" s="9" t="s">
        <v>36</v>
      </c>
      <c r="Q32" s="9" t="s">
        <v>37</v>
      </c>
      <c r="R32" s="9" t="s">
        <v>38</v>
      </c>
    </row>
    <row r="33" spans="1:18" ht="15" thickBot="1" x14ac:dyDescent="0.35">
      <c r="A33" s="5">
        <v>44629</v>
      </c>
      <c r="B33" s="6" t="s">
        <v>13</v>
      </c>
      <c r="C33" s="16" t="s">
        <v>12</v>
      </c>
      <c r="D33" s="32">
        <v>1</v>
      </c>
      <c r="E33" s="33" t="s">
        <v>19</v>
      </c>
      <c r="F33" s="35" t="s">
        <v>14</v>
      </c>
      <c r="G33" s="33">
        <v>18</v>
      </c>
      <c r="H33" s="34">
        <f t="shared" si="0"/>
        <v>5.7295645530939652</v>
      </c>
      <c r="I33" s="34"/>
      <c r="J33" s="33" t="s">
        <v>18</v>
      </c>
      <c r="K33" s="33"/>
      <c r="L33" s="34">
        <f>0.3338*H33^2.3153</f>
        <v>19.000512346787204</v>
      </c>
      <c r="M33" s="34"/>
      <c r="N33" s="36">
        <f t="shared" si="6"/>
        <v>19.000512346787204</v>
      </c>
      <c r="O33" s="49">
        <f>SUM(N7:N33)</f>
        <v>1237.4108896854216</v>
      </c>
      <c r="P33" s="15">
        <f>O33/1000</f>
        <v>1.2374108896854217</v>
      </c>
      <c r="Q33" s="15">
        <f>P33*100</f>
        <v>123.74108896854217</v>
      </c>
      <c r="R33" s="15">
        <f>Q33*0.48</f>
        <v>59.395722704900237</v>
      </c>
    </row>
    <row r="34" spans="1:18" x14ac:dyDescent="0.3">
      <c r="A34" s="5">
        <v>44629</v>
      </c>
      <c r="B34" s="6" t="s">
        <v>13</v>
      </c>
      <c r="C34" s="16" t="s">
        <v>12</v>
      </c>
      <c r="D34" s="24">
        <v>1</v>
      </c>
      <c r="E34" s="25" t="s">
        <v>21</v>
      </c>
      <c r="F34" s="27" t="s">
        <v>14</v>
      </c>
      <c r="G34" s="25">
        <v>38</v>
      </c>
      <c r="H34" s="26">
        <f t="shared" si="0"/>
        <v>12.095747389865037</v>
      </c>
      <c r="I34" s="26"/>
      <c r="J34" s="25" t="s">
        <v>18</v>
      </c>
      <c r="K34" s="25"/>
      <c r="L34" s="26">
        <f>0.3338*H34^2.3153</f>
        <v>107.17804772486947</v>
      </c>
      <c r="M34" s="26"/>
      <c r="N34" s="28">
        <f t="shared" si="6"/>
        <v>107.17804772486947</v>
      </c>
    </row>
    <row r="35" spans="1:18" x14ac:dyDescent="0.3">
      <c r="A35" s="5">
        <v>44629</v>
      </c>
      <c r="B35" s="6" t="s">
        <v>13</v>
      </c>
      <c r="C35" s="16" t="s">
        <v>12</v>
      </c>
      <c r="D35" s="29">
        <v>1</v>
      </c>
      <c r="E35" s="2" t="s">
        <v>21</v>
      </c>
      <c r="F35" s="3" t="s">
        <v>14</v>
      </c>
      <c r="G35" s="2">
        <v>16.5</v>
      </c>
      <c r="H35" s="6">
        <f t="shared" si="0"/>
        <v>5.2521008403361344</v>
      </c>
      <c r="I35" s="6"/>
      <c r="J35" s="2" t="s">
        <v>18</v>
      </c>
      <c r="K35" s="2"/>
      <c r="L35" s="6">
        <f>0.3338*H35^2.3153</f>
        <v>15.533647899188566</v>
      </c>
      <c r="M35" s="6"/>
      <c r="N35" s="30">
        <f t="shared" si="6"/>
        <v>15.533647899188566</v>
      </c>
    </row>
    <row r="36" spans="1:18" x14ac:dyDescent="0.3">
      <c r="A36" s="5">
        <v>44629</v>
      </c>
      <c r="B36" s="6" t="s">
        <v>13</v>
      </c>
      <c r="C36" s="16" t="s">
        <v>12</v>
      </c>
      <c r="D36" s="29">
        <v>1</v>
      </c>
      <c r="E36" s="2" t="s">
        <v>21</v>
      </c>
      <c r="F36" s="3" t="s">
        <v>16</v>
      </c>
      <c r="G36" s="2">
        <v>32.5</v>
      </c>
      <c r="H36" s="6">
        <f t="shared" si="0"/>
        <v>10.345047109752992</v>
      </c>
      <c r="I36" s="6"/>
      <c r="J36" s="2" t="s">
        <v>18</v>
      </c>
      <c r="K36" s="2"/>
      <c r="L36" s="6">
        <f>0.201*H36^2.4517</f>
        <v>61.803868638316693</v>
      </c>
      <c r="M36" s="6"/>
      <c r="N36" s="30">
        <f t="shared" si="6"/>
        <v>61.803868638316693</v>
      </c>
    </row>
    <row r="37" spans="1:18" x14ac:dyDescent="0.3">
      <c r="A37" s="5">
        <v>44629</v>
      </c>
      <c r="B37" s="6" t="s">
        <v>13</v>
      </c>
      <c r="C37" s="16" t="s">
        <v>12</v>
      </c>
      <c r="D37" s="29">
        <v>1</v>
      </c>
      <c r="E37" s="2" t="s">
        <v>21</v>
      </c>
      <c r="F37" s="3" t="s">
        <v>14</v>
      </c>
      <c r="G37" s="2">
        <v>8.5</v>
      </c>
      <c r="H37" s="6">
        <f t="shared" si="0"/>
        <v>2.7056277056277058</v>
      </c>
      <c r="I37" s="6"/>
      <c r="J37" s="2" t="s">
        <v>18</v>
      </c>
      <c r="K37" s="2"/>
      <c r="L37" s="6">
        <f>0.3338*H37^2.3153</f>
        <v>3.3443869448771912</v>
      </c>
      <c r="M37" s="6"/>
      <c r="N37" s="30">
        <f t="shared" si="6"/>
        <v>3.3443869448771912</v>
      </c>
    </row>
    <row r="38" spans="1:18" x14ac:dyDescent="0.3">
      <c r="A38" s="5">
        <v>44629</v>
      </c>
      <c r="B38" s="6" t="s">
        <v>13</v>
      </c>
      <c r="C38" s="16" t="s">
        <v>12</v>
      </c>
      <c r="D38" s="29">
        <v>1</v>
      </c>
      <c r="E38" s="2" t="s">
        <v>21</v>
      </c>
      <c r="F38" s="3" t="s">
        <v>14</v>
      </c>
      <c r="G38" s="2">
        <v>19.5</v>
      </c>
      <c r="H38" s="6">
        <f t="shared" si="0"/>
        <v>6.207028265851795</v>
      </c>
      <c r="I38" s="6"/>
      <c r="J38" s="2" t="s">
        <v>18</v>
      </c>
      <c r="K38" s="2"/>
      <c r="L38" s="6">
        <f>0.3338*H38^2.3153</f>
        <v>22.869149651236068</v>
      </c>
      <c r="M38" s="6"/>
      <c r="N38" s="30">
        <f t="shared" si="6"/>
        <v>22.869149651236068</v>
      </c>
    </row>
    <row r="39" spans="1:18" x14ac:dyDescent="0.3">
      <c r="A39" s="5">
        <v>44629</v>
      </c>
      <c r="B39" s="6" t="s">
        <v>13</v>
      </c>
      <c r="C39" s="16" t="s">
        <v>12</v>
      </c>
      <c r="D39" s="29">
        <v>1</v>
      </c>
      <c r="E39" s="2" t="s">
        <v>21</v>
      </c>
      <c r="F39" s="3" t="s">
        <v>16</v>
      </c>
      <c r="G39" s="2">
        <v>33.6</v>
      </c>
      <c r="H39" s="6">
        <f t="shared" si="0"/>
        <v>10.695187165775401</v>
      </c>
      <c r="I39" s="6"/>
      <c r="J39" s="2" t="s">
        <v>18</v>
      </c>
      <c r="K39" s="2"/>
      <c r="L39" s="6">
        <f>0.201*H39^2.4517</f>
        <v>67.059024428663534</v>
      </c>
      <c r="M39" s="6"/>
      <c r="N39" s="30">
        <f t="shared" si="6"/>
        <v>67.059024428663534</v>
      </c>
    </row>
    <row r="40" spans="1:18" x14ac:dyDescent="0.3">
      <c r="A40" s="5">
        <v>44629</v>
      </c>
      <c r="B40" s="6" t="s">
        <v>13</v>
      </c>
      <c r="C40" s="16" t="s">
        <v>12</v>
      </c>
      <c r="D40" s="29">
        <v>1</v>
      </c>
      <c r="E40" s="2" t="s">
        <v>21</v>
      </c>
      <c r="F40" s="3" t="s">
        <v>16</v>
      </c>
      <c r="G40" s="2">
        <v>23</v>
      </c>
      <c r="H40" s="6">
        <f t="shared" si="0"/>
        <v>7.3211102622867328</v>
      </c>
      <c r="I40" s="6"/>
      <c r="J40" s="2" t="s">
        <v>18</v>
      </c>
      <c r="K40" s="2"/>
      <c r="L40" s="6">
        <f>0.201*H40^2.4517</f>
        <v>26.477645315892804</v>
      </c>
      <c r="M40" s="6"/>
      <c r="N40" s="30">
        <f t="shared" si="6"/>
        <v>26.477645315892804</v>
      </c>
    </row>
    <row r="41" spans="1:18" x14ac:dyDescent="0.3">
      <c r="A41" s="5">
        <v>44629</v>
      </c>
      <c r="B41" s="6" t="s">
        <v>13</v>
      </c>
      <c r="C41" s="16" t="s">
        <v>12</v>
      </c>
      <c r="D41" s="29">
        <v>1</v>
      </c>
      <c r="E41" s="2" t="s">
        <v>21</v>
      </c>
      <c r="F41" s="3" t="s">
        <v>16</v>
      </c>
      <c r="G41" s="2">
        <v>13.1</v>
      </c>
      <c r="H41" s="6">
        <f t="shared" si="0"/>
        <v>4.1698497580850518</v>
      </c>
      <c r="I41" s="6"/>
      <c r="J41" s="2" t="s">
        <v>17</v>
      </c>
      <c r="K41" s="2">
        <v>3</v>
      </c>
      <c r="L41" s="6">
        <f>0.201*H41^2.4517</f>
        <v>6.6610893657298549</v>
      </c>
      <c r="M41" s="11">
        <f t="shared" ref="M41:M42" si="7">L41-(L41*0.3)</f>
        <v>4.6627625560108985</v>
      </c>
      <c r="N41" s="31">
        <f t="shared" ref="N41:N42" si="8">M41</f>
        <v>4.6627625560108985</v>
      </c>
      <c r="O41" s="10"/>
    </row>
    <row r="42" spans="1:18" x14ac:dyDescent="0.3">
      <c r="A42" s="5">
        <v>44629</v>
      </c>
      <c r="B42" s="6" t="s">
        <v>13</v>
      </c>
      <c r="C42" s="16" t="s">
        <v>12</v>
      </c>
      <c r="D42" s="29">
        <v>1</v>
      </c>
      <c r="E42" s="2" t="s">
        <v>21</v>
      </c>
      <c r="F42" s="3" t="s">
        <v>16</v>
      </c>
      <c r="G42" s="2">
        <v>54.1</v>
      </c>
      <c r="H42" s="6">
        <f t="shared" si="0"/>
        <v>17.220524573465752</v>
      </c>
      <c r="I42" s="6"/>
      <c r="J42" s="2" t="s">
        <v>17</v>
      </c>
      <c r="K42" s="2">
        <v>3</v>
      </c>
      <c r="L42" s="6">
        <f>0.201*H42^2.4517</f>
        <v>215.58123698143677</v>
      </c>
      <c r="M42" s="11">
        <f t="shared" si="7"/>
        <v>150.90686588700575</v>
      </c>
      <c r="N42" s="31">
        <f t="shared" si="8"/>
        <v>150.90686588700575</v>
      </c>
      <c r="O42" s="10"/>
    </row>
    <row r="43" spans="1:18" x14ac:dyDescent="0.3">
      <c r="A43" s="5">
        <v>44629</v>
      </c>
      <c r="B43" s="6" t="s">
        <v>13</v>
      </c>
      <c r="C43" s="16" t="s">
        <v>12</v>
      </c>
      <c r="D43" s="29">
        <v>1</v>
      </c>
      <c r="E43" s="2" t="s">
        <v>21</v>
      </c>
      <c r="F43" s="3" t="s">
        <v>16</v>
      </c>
      <c r="G43" s="2">
        <v>35.6</v>
      </c>
      <c r="H43" s="6">
        <f t="shared" si="0"/>
        <v>11.331805449452508</v>
      </c>
      <c r="I43" s="6"/>
      <c r="J43" s="2" t="s">
        <v>18</v>
      </c>
      <c r="K43" s="2"/>
      <c r="L43" s="6">
        <f>0.201*H43^2.4517</f>
        <v>77.27182770411018</v>
      </c>
      <c r="M43" s="6"/>
      <c r="N43" s="30">
        <f t="shared" ref="N43:N52" si="9">L43</f>
        <v>77.27182770411018</v>
      </c>
    </row>
    <row r="44" spans="1:18" x14ac:dyDescent="0.3">
      <c r="A44" s="5">
        <v>44629</v>
      </c>
      <c r="B44" s="6" t="s">
        <v>13</v>
      </c>
      <c r="C44" s="16" t="s">
        <v>12</v>
      </c>
      <c r="D44" s="29">
        <v>1</v>
      </c>
      <c r="E44" s="2" t="s">
        <v>21</v>
      </c>
      <c r="F44" s="3" t="s">
        <v>16</v>
      </c>
      <c r="G44" s="2">
        <v>35.1</v>
      </c>
      <c r="H44" s="6">
        <f t="shared" si="0"/>
        <v>11.172650878533233</v>
      </c>
      <c r="I44" s="6"/>
      <c r="J44" s="2" t="s">
        <v>18</v>
      </c>
      <c r="K44" s="2"/>
      <c r="L44" s="6">
        <f>0.201*H44^2.4517</f>
        <v>74.638118337694166</v>
      </c>
      <c r="M44" s="6"/>
      <c r="N44" s="30">
        <f t="shared" si="9"/>
        <v>74.638118337694166</v>
      </c>
    </row>
    <row r="45" spans="1:18" x14ac:dyDescent="0.3">
      <c r="A45" s="5">
        <v>44629</v>
      </c>
      <c r="B45" s="6" t="s">
        <v>13</v>
      </c>
      <c r="C45" s="16" t="s">
        <v>12</v>
      </c>
      <c r="D45" s="29">
        <v>1</v>
      </c>
      <c r="E45" s="2" t="s">
        <v>21</v>
      </c>
      <c r="F45" s="3" t="s">
        <v>15</v>
      </c>
      <c r="G45" s="2">
        <v>23</v>
      </c>
      <c r="H45" s="6">
        <f t="shared" si="0"/>
        <v>7.3211102622867328</v>
      </c>
      <c r="I45" s="6"/>
      <c r="J45" s="2" t="s">
        <v>18</v>
      </c>
      <c r="K45" s="2"/>
      <c r="L45" s="6">
        <f>0.2334*H45^2.2264</f>
        <v>19.633375291477417</v>
      </c>
      <c r="M45" s="6"/>
      <c r="N45" s="30">
        <f t="shared" si="9"/>
        <v>19.633375291477417</v>
      </c>
    </row>
    <row r="46" spans="1:18" x14ac:dyDescent="0.3">
      <c r="A46" s="5">
        <v>44629</v>
      </c>
      <c r="B46" s="6" t="s">
        <v>13</v>
      </c>
      <c r="C46" s="16" t="s">
        <v>12</v>
      </c>
      <c r="D46" s="29">
        <v>1</v>
      </c>
      <c r="E46" s="2" t="s">
        <v>21</v>
      </c>
      <c r="F46" s="3" t="s">
        <v>14</v>
      </c>
      <c r="G46" s="2">
        <v>6.9</v>
      </c>
      <c r="H46" s="6">
        <f t="shared" si="0"/>
        <v>2.19633307868602</v>
      </c>
      <c r="I46" s="6"/>
      <c r="J46" s="2" t="s">
        <v>18</v>
      </c>
      <c r="K46" s="2"/>
      <c r="L46" s="6">
        <f>0.3338*H46^2.3153</f>
        <v>2.0635746328634856</v>
      </c>
      <c r="M46" s="6"/>
      <c r="N46" s="30">
        <f t="shared" si="9"/>
        <v>2.0635746328634856</v>
      </c>
    </row>
    <row r="47" spans="1:18" x14ac:dyDescent="0.3">
      <c r="A47" s="5">
        <v>44629</v>
      </c>
      <c r="B47" s="6" t="s">
        <v>13</v>
      </c>
      <c r="C47" s="16" t="s">
        <v>12</v>
      </c>
      <c r="D47" s="29">
        <v>1</v>
      </c>
      <c r="E47" s="2" t="s">
        <v>21</v>
      </c>
      <c r="F47" s="3" t="s">
        <v>16</v>
      </c>
      <c r="G47" s="2">
        <v>24.5</v>
      </c>
      <c r="H47" s="6">
        <f t="shared" si="0"/>
        <v>7.7985739750445635</v>
      </c>
      <c r="I47" s="6"/>
      <c r="J47" s="2" t="s">
        <v>18</v>
      </c>
      <c r="K47" s="2"/>
      <c r="L47" s="6">
        <f>0.201*H44^2.4517</f>
        <v>74.638118337694166</v>
      </c>
      <c r="M47" s="6"/>
      <c r="N47" s="30">
        <f t="shared" si="9"/>
        <v>74.638118337694166</v>
      </c>
    </row>
    <row r="48" spans="1:18" x14ac:dyDescent="0.3">
      <c r="A48" s="5">
        <v>44629</v>
      </c>
      <c r="B48" s="6" t="s">
        <v>13</v>
      </c>
      <c r="C48" s="16" t="s">
        <v>12</v>
      </c>
      <c r="D48" s="29">
        <v>1</v>
      </c>
      <c r="E48" s="2" t="s">
        <v>21</v>
      </c>
      <c r="F48" s="3" t="s">
        <v>16</v>
      </c>
      <c r="G48" s="2">
        <v>33</v>
      </c>
      <c r="H48" s="6">
        <f t="shared" si="0"/>
        <v>10.504201680672269</v>
      </c>
      <c r="I48" s="6"/>
      <c r="J48" s="2" t="s">
        <v>18</v>
      </c>
      <c r="K48" s="2"/>
      <c r="L48" s="6">
        <f>0.201*H45^2.4517</f>
        <v>26.477645315892804</v>
      </c>
      <c r="M48" s="6"/>
      <c r="N48" s="30">
        <f t="shared" si="9"/>
        <v>26.477645315892804</v>
      </c>
    </row>
    <row r="49" spans="1:15" x14ac:dyDescent="0.3">
      <c r="A49" s="5">
        <v>44629</v>
      </c>
      <c r="B49" s="6" t="s">
        <v>13</v>
      </c>
      <c r="C49" s="16" t="s">
        <v>12</v>
      </c>
      <c r="D49" s="29">
        <v>1</v>
      </c>
      <c r="E49" s="2" t="s">
        <v>21</v>
      </c>
      <c r="F49" s="3" t="s">
        <v>16</v>
      </c>
      <c r="G49" s="2">
        <v>12.6</v>
      </c>
      <c r="H49" s="6">
        <f t="shared" si="0"/>
        <v>4.0106951871657754</v>
      </c>
      <c r="I49" s="6"/>
      <c r="J49" s="2" t="s">
        <v>18</v>
      </c>
      <c r="K49" s="2"/>
      <c r="L49" s="6">
        <f>0.201*H46^2.4517</f>
        <v>1.3833674108675844</v>
      </c>
      <c r="M49" s="6"/>
      <c r="N49" s="30">
        <f t="shared" si="9"/>
        <v>1.3833674108675844</v>
      </c>
    </row>
    <row r="50" spans="1:15" x14ac:dyDescent="0.3">
      <c r="A50" s="5">
        <v>44629</v>
      </c>
      <c r="B50" s="6" t="s">
        <v>13</v>
      </c>
      <c r="C50" s="16" t="s">
        <v>12</v>
      </c>
      <c r="D50" s="29">
        <v>1</v>
      </c>
      <c r="E50" s="2" t="s">
        <v>21</v>
      </c>
      <c r="F50" s="3" t="s">
        <v>14</v>
      </c>
      <c r="G50" s="2">
        <v>7.3</v>
      </c>
      <c r="H50" s="6">
        <f t="shared" si="0"/>
        <v>2.3236567354214412</v>
      </c>
      <c r="I50" s="6"/>
      <c r="J50" s="2" t="s">
        <v>18</v>
      </c>
      <c r="K50" s="2"/>
      <c r="L50" s="6">
        <f>0.3338*H50^2.3153</f>
        <v>2.3511714460848228</v>
      </c>
      <c r="M50" s="6"/>
      <c r="N50" s="30">
        <f t="shared" si="9"/>
        <v>2.3511714460848228</v>
      </c>
    </row>
    <row r="51" spans="1:15" x14ac:dyDescent="0.3">
      <c r="A51" s="5">
        <v>44629</v>
      </c>
      <c r="B51" s="6" t="s">
        <v>13</v>
      </c>
      <c r="C51" s="16" t="s">
        <v>12</v>
      </c>
      <c r="D51" s="29">
        <v>1</v>
      </c>
      <c r="E51" s="2" t="s">
        <v>21</v>
      </c>
      <c r="F51" s="3" t="s">
        <v>14</v>
      </c>
      <c r="G51" s="2">
        <v>12.7</v>
      </c>
      <c r="H51" s="6">
        <f t="shared" si="0"/>
        <v>4.0425261013496305</v>
      </c>
      <c r="I51" s="6"/>
      <c r="J51" s="2" t="s">
        <v>18</v>
      </c>
      <c r="K51" s="2"/>
      <c r="L51" s="6">
        <f>0.3338*H51^2.3153</f>
        <v>8.4736327162453744</v>
      </c>
      <c r="M51" s="6"/>
      <c r="N51" s="30">
        <f t="shared" si="9"/>
        <v>8.4736327162453744</v>
      </c>
    </row>
    <row r="52" spans="1:15" x14ac:dyDescent="0.3">
      <c r="A52" s="5">
        <v>44629</v>
      </c>
      <c r="B52" s="6" t="s">
        <v>13</v>
      </c>
      <c r="C52" s="16" t="s">
        <v>12</v>
      </c>
      <c r="D52" s="29">
        <v>1</v>
      </c>
      <c r="E52" s="2" t="s">
        <v>21</v>
      </c>
      <c r="F52" s="3" t="s">
        <v>16</v>
      </c>
      <c r="G52" s="2">
        <v>27.5</v>
      </c>
      <c r="H52" s="6">
        <f t="shared" si="0"/>
        <v>8.753501400560225</v>
      </c>
      <c r="I52" s="6"/>
      <c r="J52" s="2" t="s">
        <v>18</v>
      </c>
      <c r="K52" s="2"/>
      <c r="L52" s="6">
        <f>0.201*H52^2.4517</f>
        <v>41.033937263871302</v>
      </c>
      <c r="M52" s="6"/>
      <c r="N52" s="30">
        <f t="shared" si="9"/>
        <v>41.033937263871302</v>
      </c>
    </row>
    <row r="53" spans="1:15" x14ac:dyDescent="0.3">
      <c r="A53" s="5">
        <v>44629</v>
      </c>
      <c r="B53" s="6" t="s">
        <v>13</v>
      </c>
      <c r="C53" s="16" t="s">
        <v>12</v>
      </c>
      <c r="D53" s="29">
        <v>1</v>
      </c>
      <c r="E53" s="2" t="s">
        <v>21</v>
      </c>
      <c r="F53" s="3" t="s">
        <v>14</v>
      </c>
      <c r="G53" s="2">
        <v>9.5</v>
      </c>
      <c r="H53" s="6">
        <f t="shared" si="0"/>
        <v>3.0239368474662593</v>
      </c>
      <c r="I53" s="6"/>
      <c r="J53" s="2" t="s">
        <v>17</v>
      </c>
      <c r="K53" s="2">
        <v>3</v>
      </c>
      <c r="L53" s="6">
        <f>0.3338*H53^2.3153</f>
        <v>4.3266956211286107</v>
      </c>
      <c r="M53" s="11">
        <f t="shared" ref="M53:M54" si="10">L53-(L53*0.3)</f>
        <v>3.0286869347900276</v>
      </c>
      <c r="N53" s="31">
        <f t="shared" ref="N53:N54" si="11">M53</f>
        <v>3.0286869347900276</v>
      </c>
      <c r="O53" s="10"/>
    </row>
    <row r="54" spans="1:15" x14ac:dyDescent="0.3">
      <c r="A54" s="5">
        <v>44629</v>
      </c>
      <c r="B54" s="6" t="s">
        <v>13</v>
      </c>
      <c r="C54" s="16" t="s">
        <v>12</v>
      </c>
      <c r="D54" s="29">
        <v>1</v>
      </c>
      <c r="E54" s="2" t="s">
        <v>21</v>
      </c>
      <c r="F54" s="3" t="s">
        <v>16</v>
      </c>
      <c r="G54" s="2">
        <v>9</v>
      </c>
      <c r="H54" s="6">
        <f t="shared" si="0"/>
        <v>2.8647822765469826</v>
      </c>
      <c r="I54" s="6"/>
      <c r="J54" s="2" t="s">
        <v>17</v>
      </c>
      <c r="K54" s="2">
        <v>3</v>
      </c>
      <c r="L54" s="6">
        <f>0.201*H54^2.4517</f>
        <v>2.653674095941879</v>
      </c>
      <c r="M54" s="11">
        <f t="shared" si="10"/>
        <v>1.8575718671593153</v>
      </c>
      <c r="N54" s="31">
        <f t="shared" si="11"/>
        <v>1.8575718671593153</v>
      </c>
      <c r="O54" s="10"/>
    </row>
    <row r="55" spans="1:15" x14ac:dyDescent="0.3">
      <c r="A55" s="5">
        <v>44629</v>
      </c>
      <c r="B55" s="6" t="s">
        <v>13</v>
      </c>
      <c r="C55" s="16" t="s">
        <v>12</v>
      </c>
      <c r="D55" s="29">
        <v>1</v>
      </c>
      <c r="E55" s="2" t="s">
        <v>21</v>
      </c>
      <c r="F55" s="3" t="s">
        <v>16</v>
      </c>
      <c r="G55" s="2">
        <v>9.6</v>
      </c>
      <c r="H55" s="6">
        <f t="shared" si="0"/>
        <v>3.0557677616501144</v>
      </c>
      <c r="I55" s="6"/>
      <c r="J55" s="2" t="s">
        <v>18</v>
      </c>
      <c r="K55" s="2"/>
      <c r="L55" s="6">
        <f>0.201*H55^2.4517</f>
        <v>3.1086054688625739</v>
      </c>
      <c r="M55" s="6"/>
      <c r="N55" s="30">
        <f t="shared" ref="N55:N65" si="12">L55</f>
        <v>3.1086054688625739</v>
      </c>
    </row>
    <row r="56" spans="1:15" x14ac:dyDescent="0.3">
      <c r="A56" s="5">
        <v>44629</v>
      </c>
      <c r="B56" s="6" t="s">
        <v>13</v>
      </c>
      <c r="C56" s="16" t="s">
        <v>12</v>
      </c>
      <c r="D56" s="29">
        <v>1</v>
      </c>
      <c r="E56" s="2" t="s">
        <v>21</v>
      </c>
      <c r="F56" s="3" t="s">
        <v>16</v>
      </c>
      <c r="G56" s="2">
        <v>8.1999999999999993</v>
      </c>
      <c r="H56" s="6">
        <f t="shared" si="0"/>
        <v>2.6101349630761392</v>
      </c>
      <c r="I56" s="6"/>
      <c r="J56" s="2" t="s">
        <v>18</v>
      </c>
      <c r="K56" s="2"/>
      <c r="L56" s="6">
        <f>0.201*H56^2.4517</f>
        <v>2.1121689139244451</v>
      </c>
      <c r="M56" s="6"/>
      <c r="N56" s="30">
        <f t="shared" si="12"/>
        <v>2.1121689139244451</v>
      </c>
    </row>
    <row r="57" spans="1:15" x14ac:dyDescent="0.3">
      <c r="A57" s="5">
        <v>44629</v>
      </c>
      <c r="B57" s="6" t="s">
        <v>13</v>
      </c>
      <c r="C57" s="16" t="s">
        <v>12</v>
      </c>
      <c r="D57" s="29">
        <v>1</v>
      </c>
      <c r="E57" s="2" t="s">
        <v>21</v>
      </c>
      <c r="F57" s="3" t="s">
        <v>14</v>
      </c>
      <c r="G57" s="2">
        <v>10.5</v>
      </c>
      <c r="H57" s="6">
        <f t="shared" si="0"/>
        <v>3.3422459893048129</v>
      </c>
      <c r="I57" s="6"/>
      <c r="J57" s="2" t="s">
        <v>18</v>
      </c>
      <c r="K57" s="2"/>
      <c r="L57" s="6">
        <f>0.3338*H57^2.3153</f>
        <v>5.4549712358162692</v>
      </c>
      <c r="M57" s="6"/>
      <c r="N57" s="30">
        <f t="shared" si="12"/>
        <v>5.4549712358162692</v>
      </c>
    </row>
    <row r="58" spans="1:15" x14ac:dyDescent="0.3">
      <c r="A58" s="5">
        <v>44629</v>
      </c>
      <c r="B58" s="6" t="s">
        <v>13</v>
      </c>
      <c r="C58" s="16" t="s">
        <v>12</v>
      </c>
      <c r="D58" s="29">
        <v>1</v>
      </c>
      <c r="E58" s="2" t="s">
        <v>21</v>
      </c>
      <c r="F58" s="3" t="s">
        <v>16</v>
      </c>
      <c r="G58" s="2">
        <v>25.7</v>
      </c>
      <c r="H58" s="6">
        <f t="shared" si="0"/>
        <v>8.1805449452508281</v>
      </c>
      <c r="I58" s="6"/>
      <c r="J58" s="2" t="s">
        <v>18</v>
      </c>
      <c r="K58" s="2"/>
      <c r="L58" s="6">
        <f>0.201*H58^2.4517</f>
        <v>34.758759064168324</v>
      </c>
      <c r="M58" s="6"/>
      <c r="N58" s="30">
        <f t="shared" si="12"/>
        <v>34.758759064168324</v>
      </c>
    </row>
    <row r="59" spans="1:15" x14ac:dyDescent="0.3">
      <c r="A59" s="5">
        <v>44629</v>
      </c>
      <c r="B59" s="6" t="s">
        <v>13</v>
      </c>
      <c r="C59" s="16" t="s">
        <v>12</v>
      </c>
      <c r="D59" s="29">
        <v>1</v>
      </c>
      <c r="E59" s="2" t="s">
        <v>21</v>
      </c>
      <c r="F59" s="3" t="s">
        <v>16</v>
      </c>
      <c r="G59" s="2">
        <v>29</v>
      </c>
      <c r="H59" s="6">
        <f t="shared" si="0"/>
        <v>9.2309651133180548</v>
      </c>
      <c r="I59" s="6"/>
      <c r="J59" s="2" t="s">
        <v>18</v>
      </c>
      <c r="K59" s="2"/>
      <c r="L59" s="6">
        <f>0.201*H59^2.4517</f>
        <v>46.740396921163956</v>
      </c>
      <c r="M59" s="6"/>
      <c r="N59" s="30">
        <f t="shared" si="12"/>
        <v>46.740396921163956</v>
      </c>
    </row>
    <row r="60" spans="1:15" x14ac:dyDescent="0.3">
      <c r="A60" s="5">
        <v>44629</v>
      </c>
      <c r="B60" s="6" t="s">
        <v>13</v>
      </c>
      <c r="C60" s="16" t="s">
        <v>12</v>
      </c>
      <c r="D60" s="29">
        <v>1</v>
      </c>
      <c r="E60" s="2" t="s">
        <v>21</v>
      </c>
      <c r="F60" s="3" t="s">
        <v>16</v>
      </c>
      <c r="G60" s="2">
        <v>16.899999999999999</v>
      </c>
      <c r="H60" s="6">
        <f t="shared" si="0"/>
        <v>5.3794244970715557</v>
      </c>
      <c r="I60" s="6"/>
      <c r="J60" s="2" t="s">
        <v>18</v>
      </c>
      <c r="K60" s="2"/>
      <c r="L60" s="6">
        <f>0.201*H60^2.4517</f>
        <v>12.437728095944685</v>
      </c>
      <c r="M60" s="6"/>
      <c r="N60" s="30">
        <f t="shared" si="12"/>
        <v>12.437728095944685</v>
      </c>
    </row>
    <row r="61" spans="1:15" x14ac:dyDescent="0.3">
      <c r="A61" s="5">
        <v>44629</v>
      </c>
      <c r="B61" s="6" t="s">
        <v>13</v>
      </c>
      <c r="C61" s="16" t="s">
        <v>12</v>
      </c>
      <c r="D61" s="29">
        <v>1</v>
      </c>
      <c r="E61" s="2" t="s">
        <v>21</v>
      </c>
      <c r="F61" s="3" t="s">
        <v>16</v>
      </c>
      <c r="G61" s="2">
        <v>14.5</v>
      </c>
      <c r="H61" s="6">
        <f t="shared" si="0"/>
        <v>4.6154825566590274</v>
      </c>
      <c r="I61" s="6"/>
      <c r="J61" s="2" t="s">
        <v>18</v>
      </c>
      <c r="K61" s="2"/>
      <c r="L61" s="6">
        <f>0.201*H61^2.4517</f>
        <v>8.543919655906306</v>
      </c>
      <c r="M61" s="6"/>
      <c r="N61" s="30">
        <f t="shared" si="12"/>
        <v>8.543919655906306</v>
      </c>
    </row>
    <row r="62" spans="1:15" x14ac:dyDescent="0.3">
      <c r="A62" s="5">
        <v>44629</v>
      </c>
      <c r="B62" s="6" t="s">
        <v>13</v>
      </c>
      <c r="C62" s="16" t="s">
        <v>12</v>
      </c>
      <c r="D62" s="29">
        <v>1</v>
      </c>
      <c r="E62" s="2" t="s">
        <v>21</v>
      </c>
      <c r="F62" s="3" t="s">
        <v>16</v>
      </c>
      <c r="G62" s="2">
        <v>12.8</v>
      </c>
      <c r="H62" s="6">
        <f t="shared" si="0"/>
        <v>4.0743570155334865</v>
      </c>
      <c r="I62" s="6"/>
      <c r="J62" s="2" t="s">
        <v>18</v>
      </c>
      <c r="K62" s="2"/>
      <c r="L62" s="6">
        <f>0.201*H62^2.4517</f>
        <v>6.2932923532597567</v>
      </c>
      <c r="M62" s="6"/>
      <c r="N62" s="30">
        <f t="shared" si="12"/>
        <v>6.2932923532597567</v>
      </c>
    </row>
    <row r="63" spans="1:15" x14ac:dyDescent="0.3">
      <c r="A63" s="5">
        <v>44629</v>
      </c>
      <c r="B63" s="6" t="s">
        <v>13</v>
      </c>
      <c r="C63" s="16" t="s">
        <v>12</v>
      </c>
      <c r="D63" s="29">
        <v>1</v>
      </c>
      <c r="E63" s="2" t="s">
        <v>21</v>
      </c>
      <c r="F63" s="3" t="s">
        <v>16</v>
      </c>
      <c r="G63" s="2">
        <v>8.5</v>
      </c>
      <c r="H63" s="6">
        <f t="shared" si="0"/>
        <v>2.7056277056277058</v>
      </c>
      <c r="I63" s="6"/>
      <c r="J63" s="2" t="s">
        <v>18</v>
      </c>
      <c r="K63" s="2"/>
      <c r="L63" s="6">
        <f>0.201*H63^2.4517</f>
        <v>2.3066813530015664</v>
      </c>
      <c r="M63" s="6"/>
      <c r="N63" s="30">
        <f t="shared" si="12"/>
        <v>2.3066813530015664</v>
      </c>
    </row>
    <row r="64" spans="1:15" x14ac:dyDescent="0.3">
      <c r="A64" s="5">
        <v>44629</v>
      </c>
      <c r="B64" s="6" t="s">
        <v>13</v>
      </c>
      <c r="C64" s="16" t="s">
        <v>12</v>
      </c>
      <c r="D64" s="29">
        <v>1</v>
      </c>
      <c r="E64" s="2" t="s">
        <v>21</v>
      </c>
      <c r="F64" s="3" t="s">
        <v>16</v>
      </c>
      <c r="G64" s="2">
        <v>9</v>
      </c>
      <c r="H64" s="6">
        <f t="shared" si="0"/>
        <v>2.8647822765469826</v>
      </c>
      <c r="I64" s="6"/>
      <c r="J64" s="2" t="s">
        <v>18</v>
      </c>
      <c r="K64" s="2"/>
      <c r="L64" s="6">
        <f>0.201*H64^2.4517</f>
        <v>2.653674095941879</v>
      </c>
      <c r="M64" s="6"/>
      <c r="N64" s="30">
        <f t="shared" si="12"/>
        <v>2.653674095941879</v>
      </c>
    </row>
    <row r="65" spans="1:15" x14ac:dyDescent="0.3">
      <c r="A65" s="5">
        <v>44629</v>
      </c>
      <c r="B65" s="6" t="s">
        <v>13</v>
      </c>
      <c r="C65" s="16" t="s">
        <v>12</v>
      </c>
      <c r="D65" s="29">
        <v>1</v>
      </c>
      <c r="E65" s="2" t="s">
        <v>21</v>
      </c>
      <c r="F65" s="3" t="s">
        <v>16</v>
      </c>
      <c r="G65" s="2">
        <v>7.2</v>
      </c>
      <c r="H65" s="6">
        <f t="shared" si="0"/>
        <v>2.2918258212375862</v>
      </c>
      <c r="I65" s="6"/>
      <c r="J65" s="2" t="s">
        <v>18</v>
      </c>
      <c r="K65" s="2"/>
      <c r="L65" s="6">
        <f>0.201*H65^2.4517</f>
        <v>1.5355123230588377</v>
      </c>
      <c r="M65" s="6"/>
      <c r="N65" s="30">
        <f t="shared" si="12"/>
        <v>1.5355123230588377</v>
      </c>
    </row>
    <row r="66" spans="1:15" x14ac:dyDescent="0.3">
      <c r="A66" s="5">
        <v>44629</v>
      </c>
      <c r="B66" s="6" t="s">
        <v>13</v>
      </c>
      <c r="C66" s="16" t="s">
        <v>12</v>
      </c>
      <c r="D66" s="29">
        <v>1</v>
      </c>
      <c r="E66" s="2" t="s">
        <v>21</v>
      </c>
      <c r="F66" s="3" t="s">
        <v>14</v>
      </c>
      <c r="G66" s="2">
        <v>8</v>
      </c>
      <c r="H66" s="6">
        <f t="shared" si="0"/>
        <v>2.5464731347084291</v>
      </c>
      <c r="I66" s="6"/>
      <c r="J66" s="2" t="s">
        <v>17</v>
      </c>
      <c r="K66" s="2">
        <v>3</v>
      </c>
      <c r="L66" s="6">
        <f>0.3338*H66^2.3153</f>
        <v>2.9064116630948411</v>
      </c>
      <c r="M66" s="11">
        <f>L66-(L66*0.3)</f>
        <v>2.0344881641663886</v>
      </c>
      <c r="N66" s="31">
        <f>M66</f>
        <v>2.0344881641663886</v>
      </c>
      <c r="O66" s="10"/>
    </row>
    <row r="67" spans="1:15" x14ac:dyDescent="0.3">
      <c r="A67" s="5">
        <v>44629</v>
      </c>
      <c r="B67" s="6" t="s">
        <v>13</v>
      </c>
      <c r="C67" s="16" t="s">
        <v>12</v>
      </c>
      <c r="D67" s="29">
        <v>1</v>
      </c>
      <c r="E67" s="2" t="s">
        <v>21</v>
      </c>
      <c r="F67" s="3" t="s">
        <v>14</v>
      </c>
      <c r="G67" s="2">
        <v>14.5</v>
      </c>
      <c r="H67" s="6">
        <f t="shared" si="0"/>
        <v>4.6154825566590274</v>
      </c>
      <c r="I67" s="6"/>
      <c r="J67" s="2" t="s">
        <v>18</v>
      </c>
      <c r="K67" s="2"/>
      <c r="L67" s="6">
        <f>0.3338*H67^2.3153</f>
        <v>11.517234680807306</v>
      </c>
      <c r="M67" s="6"/>
      <c r="N67" s="30">
        <f t="shared" ref="N67:N68" si="13">L67</f>
        <v>11.517234680807306</v>
      </c>
    </row>
    <row r="68" spans="1:15" x14ac:dyDescent="0.3">
      <c r="A68" s="5">
        <v>44629</v>
      </c>
      <c r="B68" s="6" t="s">
        <v>13</v>
      </c>
      <c r="C68" s="16" t="s">
        <v>12</v>
      </c>
      <c r="D68" s="29">
        <v>1</v>
      </c>
      <c r="E68" s="2" t="s">
        <v>21</v>
      </c>
      <c r="F68" s="3" t="s">
        <v>16</v>
      </c>
      <c r="G68" s="2">
        <v>27.2</v>
      </c>
      <c r="H68" s="6">
        <f t="shared" si="0"/>
        <v>8.6580086580086579</v>
      </c>
      <c r="I68" s="6"/>
      <c r="J68" s="2" t="s">
        <v>18</v>
      </c>
      <c r="K68" s="2"/>
      <c r="L68" s="6">
        <f>0.201*H68^2.4517</f>
        <v>39.945127037923704</v>
      </c>
      <c r="M68" s="6"/>
      <c r="N68" s="30">
        <f t="shared" si="13"/>
        <v>39.945127037923704</v>
      </c>
    </row>
    <row r="69" spans="1:15" x14ac:dyDescent="0.3">
      <c r="A69" s="5">
        <v>44629</v>
      </c>
      <c r="B69" s="6" t="s">
        <v>13</v>
      </c>
      <c r="C69" s="16" t="s">
        <v>12</v>
      </c>
      <c r="D69" s="29">
        <v>1</v>
      </c>
      <c r="E69" s="2" t="s">
        <v>21</v>
      </c>
      <c r="F69" s="3" t="s">
        <v>16</v>
      </c>
      <c r="G69" s="2">
        <v>22.5</v>
      </c>
      <c r="H69" s="6">
        <f t="shared" si="0"/>
        <v>7.1619556913674565</v>
      </c>
      <c r="I69" s="6"/>
      <c r="J69" s="2" t="s">
        <v>17</v>
      </c>
      <c r="K69" s="2">
        <v>3</v>
      </c>
      <c r="L69" s="6">
        <f>0.201*H69^2.4517</f>
        <v>25.088639105589063</v>
      </c>
      <c r="M69" s="11">
        <f>L69-(L69*0.3)</f>
        <v>17.562047373912343</v>
      </c>
      <c r="N69" s="31">
        <f>M69</f>
        <v>17.562047373912343</v>
      </c>
      <c r="O69" s="10"/>
    </row>
    <row r="70" spans="1:15" x14ac:dyDescent="0.3">
      <c r="A70" s="5">
        <v>44629</v>
      </c>
      <c r="B70" s="6" t="s">
        <v>13</v>
      </c>
      <c r="C70" s="16" t="s">
        <v>12</v>
      </c>
      <c r="D70" s="29">
        <v>1</v>
      </c>
      <c r="E70" s="2" t="s">
        <v>21</v>
      </c>
      <c r="F70" s="3" t="s">
        <v>16</v>
      </c>
      <c r="G70" s="2">
        <v>12.8</v>
      </c>
      <c r="H70" s="6">
        <f t="shared" si="0"/>
        <v>4.0743570155334865</v>
      </c>
      <c r="I70" s="6"/>
      <c r="J70" s="2" t="s">
        <v>18</v>
      </c>
      <c r="K70" s="2"/>
      <c r="L70" s="6">
        <f>0.201*H70^2.4517</f>
        <v>6.2932923532597567</v>
      </c>
      <c r="M70" s="6"/>
      <c r="N70" s="30">
        <f t="shared" ref="N70:N77" si="14">L70</f>
        <v>6.2932923532597567</v>
      </c>
    </row>
    <row r="71" spans="1:15" x14ac:dyDescent="0.3">
      <c r="A71" s="5">
        <v>44629</v>
      </c>
      <c r="B71" s="6" t="s">
        <v>13</v>
      </c>
      <c r="C71" s="16" t="s">
        <v>12</v>
      </c>
      <c r="D71" s="29">
        <v>1</v>
      </c>
      <c r="E71" s="2" t="s">
        <v>21</v>
      </c>
      <c r="F71" s="3" t="s">
        <v>16</v>
      </c>
      <c r="G71" s="2">
        <v>11.4</v>
      </c>
      <c r="H71" s="6">
        <f t="shared" si="0"/>
        <v>3.6287242169595113</v>
      </c>
      <c r="I71" s="6"/>
      <c r="J71" s="2" t="s">
        <v>18</v>
      </c>
      <c r="K71" s="2"/>
      <c r="L71" s="6">
        <f>0.201*H71^2.4517</f>
        <v>4.7374522833459443</v>
      </c>
      <c r="M71" s="6"/>
      <c r="N71" s="30">
        <f t="shared" si="14"/>
        <v>4.7374522833459443</v>
      </c>
    </row>
    <row r="72" spans="1:15" x14ac:dyDescent="0.3">
      <c r="A72" s="5">
        <v>44629</v>
      </c>
      <c r="B72" s="6" t="s">
        <v>13</v>
      </c>
      <c r="C72" s="16" t="s">
        <v>12</v>
      </c>
      <c r="D72" s="29">
        <v>1</v>
      </c>
      <c r="E72" s="2" t="s">
        <v>21</v>
      </c>
      <c r="F72" s="3" t="s">
        <v>14</v>
      </c>
      <c r="G72" s="2">
        <v>9</v>
      </c>
      <c r="H72" s="6">
        <f t="shared" ref="H72:H135" si="15">G72/3.1416</f>
        <v>2.8647822765469826</v>
      </c>
      <c r="I72" s="6"/>
      <c r="J72" s="2" t="s">
        <v>18</v>
      </c>
      <c r="K72" s="2"/>
      <c r="L72" s="6">
        <f>0.3338*H72^2.3153</f>
        <v>3.8176012382439257</v>
      </c>
      <c r="M72" s="6"/>
      <c r="N72" s="30">
        <f t="shared" si="14"/>
        <v>3.8176012382439257</v>
      </c>
    </row>
    <row r="73" spans="1:15" x14ac:dyDescent="0.3">
      <c r="A73" s="5">
        <v>44629</v>
      </c>
      <c r="B73" s="6" t="s">
        <v>13</v>
      </c>
      <c r="C73" s="16" t="s">
        <v>12</v>
      </c>
      <c r="D73" s="29">
        <v>1</v>
      </c>
      <c r="E73" s="2" t="s">
        <v>21</v>
      </c>
      <c r="F73" s="3" t="s">
        <v>14</v>
      </c>
      <c r="G73" s="2">
        <v>12.9</v>
      </c>
      <c r="H73" s="6">
        <f t="shared" si="15"/>
        <v>4.1061879297173416</v>
      </c>
      <c r="I73" s="6"/>
      <c r="J73" s="2" t="s">
        <v>18</v>
      </c>
      <c r="K73" s="2"/>
      <c r="L73" s="6">
        <f>0.3338*H73^2.3153</f>
        <v>8.7857984674807401</v>
      </c>
      <c r="M73" s="6"/>
      <c r="N73" s="30">
        <f t="shared" si="14"/>
        <v>8.7857984674807401</v>
      </c>
    </row>
    <row r="74" spans="1:15" x14ac:dyDescent="0.3">
      <c r="A74" s="5">
        <v>44629</v>
      </c>
      <c r="B74" s="6" t="s">
        <v>13</v>
      </c>
      <c r="C74" s="16" t="s">
        <v>12</v>
      </c>
      <c r="D74" s="29">
        <v>1</v>
      </c>
      <c r="E74" s="2" t="s">
        <v>21</v>
      </c>
      <c r="F74" s="3" t="s">
        <v>16</v>
      </c>
      <c r="G74" s="2">
        <v>7.5</v>
      </c>
      <c r="H74" s="6">
        <f t="shared" si="15"/>
        <v>2.3873185637891519</v>
      </c>
      <c r="I74" s="6"/>
      <c r="J74" s="2" t="s">
        <v>18</v>
      </c>
      <c r="K74" s="2"/>
      <c r="L74" s="6">
        <f>0.201*H74^2.4517</f>
        <v>1.6971449028629</v>
      </c>
      <c r="M74" s="6"/>
      <c r="N74" s="30">
        <f t="shared" si="14"/>
        <v>1.6971449028629</v>
      </c>
    </row>
    <row r="75" spans="1:15" x14ac:dyDescent="0.3">
      <c r="A75" s="5">
        <v>44629</v>
      </c>
      <c r="B75" s="6" t="s">
        <v>13</v>
      </c>
      <c r="C75" s="16" t="s">
        <v>12</v>
      </c>
      <c r="D75" s="29">
        <v>1</v>
      </c>
      <c r="E75" s="2" t="s">
        <v>21</v>
      </c>
      <c r="F75" s="3" t="s">
        <v>14</v>
      </c>
      <c r="G75" s="2">
        <v>21.5</v>
      </c>
      <c r="H75" s="6">
        <f t="shared" si="15"/>
        <v>6.8436465495289029</v>
      </c>
      <c r="I75" s="6"/>
      <c r="J75" s="2" t="s">
        <v>18</v>
      </c>
      <c r="K75" s="2"/>
      <c r="L75" s="6">
        <f>0.3338*H75^2.3153</f>
        <v>28.669996966308464</v>
      </c>
      <c r="M75" s="6"/>
      <c r="N75" s="30">
        <f t="shared" si="14"/>
        <v>28.669996966308464</v>
      </c>
    </row>
    <row r="76" spans="1:15" x14ac:dyDescent="0.3">
      <c r="A76" s="5">
        <v>44629</v>
      </c>
      <c r="B76" s="6" t="s">
        <v>13</v>
      </c>
      <c r="C76" s="16" t="s">
        <v>12</v>
      </c>
      <c r="D76" s="29">
        <v>1</v>
      </c>
      <c r="E76" s="2" t="s">
        <v>21</v>
      </c>
      <c r="F76" s="3" t="s">
        <v>16</v>
      </c>
      <c r="G76" s="2">
        <v>15</v>
      </c>
      <c r="H76" s="6">
        <f t="shared" si="15"/>
        <v>4.7746371275783037</v>
      </c>
      <c r="I76" s="6"/>
      <c r="J76" s="2" t="s">
        <v>18</v>
      </c>
      <c r="K76" s="2"/>
      <c r="L76" s="6">
        <f>0.201*H76^2.4517</f>
        <v>9.2844068749763586</v>
      </c>
      <c r="M76" s="6"/>
      <c r="N76" s="30">
        <f t="shared" si="14"/>
        <v>9.2844068749763586</v>
      </c>
    </row>
    <row r="77" spans="1:15" x14ac:dyDescent="0.3">
      <c r="A77" s="5">
        <v>44629</v>
      </c>
      <c r="B77" s="6" t="s">
        <v>13</v>
      </c>
      <c r="C77" s="16" t="s">
        <v>12</v>
      </c>
      <c r="D77" s="29">
        <v>1</v>
      </c>
      <c r="E77" s="2" t="s">
        <v>21</v>
      </c>
      <c r="F77" s="3" t="s">
        <v>14</v>
      </c>
      <c r="G77" s="2">
        <v>9.5</v>
      </c>
      <c r="H77" s="6">
        <f t="shared" si="15"/>
        <v>3.0239368474662593</v>
      </c>
      <c r="I77" s="6"/>
      <c r="J77" s="2" t="s">
        <v>18</v>
      </c>
      <c r="K77" s="2"/>
      <c r="L77" s="6">
        <f>0.3338*H77^2.3153</f>
        <v>4.3266956211286107</v>
      </c>
      <c r="M77" s="6"/>
      <c r="N77" s="30">
        <f t="shared" si="14"/>
        <v>4.3266956211286107</v>
      </c>
    </row>
    <row r="78" spans="1:15" x14ac:dyDescent="0.3">
      <c r="A78" s="5">
        <v>44629</v>
      </c>
      <c r="B78" s="6" t="s">
        <v>13</v>
      </c>
      <c r="C78" s="16" t="s">
        <v>12</v>
      </c>
      <c r="D78" s="29">
        <v>1</v>
      </c>
      <c r="E78" s="2" t="s">
        <v>21</v>
      </c>
      <c r="F78" s="3" t="s">
        <v>16</v>
      </c>
      <c r="G78" s="2">
        <v>8.5</v>
      </c>
      <c r="H78" s="6">
        <f t="shared" si="15"/>
        <v>2.7056277056277058</v>
      </c>
      <c r="I78" s="6"/>
      <c r="J78" s="2" t="s">
        <v>17</v>
      </c>
      <c r="K78" s="2">
        <v>3</v>
      </c>
      <c r="L78" s="6">
        <f>0.201*H78^2.4517</f>
        <v>2.3066813530015664</v>
      </c>
      <c r="M78" s="11">
        <f>L78-(L78*0.3)</f>
        <v>1.6146769471010964</v>
      </c>
      <c r="N78" s="31">
        <f>M78</f>
        <v>1.6146769471010964</v>
      </c>
      <c r="O78" s="10"/>
    </row>
    <row r="79" spans="1:15" x14ac:dyDescent="0.3">
      <c r="A79" s="5">
        <v>44629</v>
      </c>
      <c r="B79" s="6" t="s">
        <v>13</v>
      </c>
      <c r="C79" s="16" t="s">
        <v>12</v>
      </c>
      <c r="D79" s="29">
        <v>1</v>
      </c>
      <c r="E79" s="2" t="s">
        <v>21</v>
      </c>
      <c r="F79" s="3" t="s">
        <v>14</v>
      </c>
      <c r="G79" s="2">
        <v>7.8</v>
      </c>
      <c r="H79" s="6">
        <f t="shared" si="15"/>
        <v>2.482811306340718</v>
      </c>
      <c r="I79" s="6"/>
      <c r="J79" s="2" t="s">
        <v>18</v>
      </c>
      <c r="K79" s="2"/>
      <c r="L79" s="6">
        <f>0.3338*H79^2.3153</f>
        <v>2.7409399088136741</v>
      </c>
      <c r="M79" s="6"/>
      <c r="N79" s="30">
        <f t="shared" ref="N79:N91" si="16">L79</f>
        <v>2.7409399088136741</v>
      </c>
    </row>
    <row r="80" spans="1:15" x14ac:dyDescent="0.3">
      <c r="A80" s="5">
        <v>44629</v>
      </c>
      <c r="B80" s="6" t="s">
        <v>13</v>
      </c>
      <c r="C80" s="16" t="s">
        <v>12</v>
      </c>
      <c r="D80" s="29">
        <v>1</v>
      </c>
      <c r="E80" s="2" t="s">
        <v>21</v>
      </c>
      <c r="F80" s="3" t="s">
        <v>16</v>
      </c>
      <c r="G80" s="2">
        <v>33.799999999999997</v>
      </c>
      <c r="H80" s="6">
        <f t="shared" si="15"/>
        <v>10.758848994143111</v>
      </c>
      <c r="I80" s="6"/>
      <c r="J80" s="2" t="s">
        <v>18</v>
      </c>
      <c r="K80" s="2"/>
      <c r="L80" s="6">
        <f>0.201*H80^2.4517</f>
        <v>68.041879068945917</v>
      </c>
      <c r="M80" s="6"/>
      <c r="N80" s="30">
        <f t="shared" si="16"/>
        <v>68.041879068945917</v>
      </c>
    </row>
    <row r="81" spans="1:18" x14ac:dyDescent="0.3">
      <c r="A81" s="5">
        <v>44629</v>
      </c>
      <c r="B81" s="6" t="s">
        <v>13</v>
      </c>
      <c r="C81" s="16" t="s">
        <v>12</v>
      </c>
      <c r="D81" s="29">
        <v>1</v>
      </c>
      <c r="E81" s="2" t="s">
        <v>21</v>
      </c>
      <c r="F81" s="3" t="s">
        <v>14</v>
      </c>
      <c r="G81" s="2">
        <v>9.6</v>
      </c>
      <c r="H81" s="6">
        <f t="shared" si="15"/>
        <v>3.0557677616501144</v>
      </c>
      <c r="I81" s="6"/>
      <c r="J81" s="2" t="s">
        <v>18</v>
      </c>
      <c r="K81" s="2"/>
      <c r="L81" s="6">
        <f>0.3338*H81^2.3153</f>
        <v>4.4328748116299348</v>
      </c>
      <c r="M81" s="6"/>
      <c r="N81" s="30">
        <f t="shared" si="16"/>
        <v>4.4328748116299348</v>
      </c>
    </row>
    <row r="82" spans="1:18" x14ac:dyDescent="0.3">
      <c r="A82" s="5">
        <v>44629</v>
      </c>
      <c r="B82" s="6" t="s">
        <v>13</v>
      </c>
      <c r="C82" s="16" t="s">
        <v>12</v>
      </c>
      <c r="D82" s="29">
        <v>1</v>
      </c>
      <c r="E82" s="2" t="s">
        <v>21</v>
      </c>
      <c r="F82" s="3" t="s">
        <v>16</v>
      </c>
      <c r="G82" s="2">
        <v>31.9</v>
      </c>
      <c r="H82" s="6">
        <f t="shared" si="15"/>
        <v>10.154061624649859</v>
      </c>
      <c r="I82" s="6"/>
      <c r="J82" s="2" t="s">
        <v>18</v>
      </c>
      <c r="K82" s="2"/>
      <c r="L82" s="6">
        <f>0.201*H82^2.4517</f>
        <v>59.043873665751221</v>
      </c>
      <c r="M82" s="6"/>
      <c r="N82" s="30">
        <f t="shared" si="16"/>
        <v>59.043873665751221</v>
      </c>
    </row>
    <row r="83" spans="1:18" x14ac:dyDescent="0.3">
      <c r="A83" s="5">
        <v>44629</v>
      </c>
      <c r="B83" s="6" t="s">
        <v>13</v>
      </c>
      <c r="C83" s="16" t="s">
        <v>12</v>
      </c>
      <c r="D83" s="29">
        <v>1</v>
      </c>
      <c r="E83" s="2" t="s">
        <v>21</v>
      </c>
      <c r="F83" s="3" t="s">
        <v>14</v>
      </c>
      <c r="G83" s="2">
        <v>9.5</v>
      </c>
      <c r="H83" s="6">
        <f t="shared" si="15"/>
        <v>3.0239368474662593</v>
      </c>
      <c r="I83" s="6"/>
      <c r="J83" s="2" t="s">
        <v>18</v>
      </c>
      <c r="K83" s="2"/>
      <c r="L83" s="6">
        <f>0.3338*H83^2.3153</f>
        <v>4.3266956211286107</v>
      </c>
      <c r="M83" s="6"/>
      <c r="N83" s="30">
        <f t="shared" si="16"/>
        <v>4.3266956211286107</v>
      </c>
      <c r="Q83" s="7" t="s">
        <v>39</v>
      </c>
      <c r="R83" s="7" t="s">
        <v>40</v>
      </c>
    </row>
    <row r="84" spans="1:18" x14ac:dyDescent="0.3">
      <c r="A84" s="5">
        <v>44629</v>
      </c>
      <c r="B84" s="6" t="s">
        <v>13</v>
      </c>
      <c r="C84" s="16" t="s">
        <v>12</v>
      </c>
      <c r="D84" s="29">
        <v>1</v>
      </c>
      <c r="E84" s="2" t="s">
        <v>21</v>
      </c>
      <c r="F84" s="3" t="s">
        <v>14</v>
      </c>
      <c r="G84" s="2">
        <v>8.6999999999999993</v>
      </c>
      <c r="H84" s="6">
        <f t="shared" si="15"/>
        <v>2.769289533995416</v>
      </c>
      <c r="I84" s="6"/>
      <c r="J84" s="2" t="s">
        <v>18</v>
      </c>
      <c r="K84" s="2"/>
      <c r="L84" s="6">
        <f>0.3338*H84^2.3153</f>
        <v>3.5294075171045192</v>
      </c>
      <c r="M84" s="6"/>
      <c r="N84" s="30">
        <f t="shared" si="16"/>
        <v>3.5294075171045192</v>
      </c>
      <c r="O84" s="17" t="s">
        <v>35</v>
      </c>
      <c r="P84" s="9" t="s">
        <v>36</v>
      </c>
      <c r="Q84" s="9" t="s">
        <v>37</v>
      </c>
      <c r="R84" s="9" t="s">
        <v>38</v>
      </c>
    </row>
    <row r="85" spans="1:18" ht="15" thickBot="1" x14ac:dyDescent="0.35">
      <c r="A85" s="5">
        <v>44629</v>
      </c>
      <c r="B85" s="6" t="s">
        <v>13</v>
      </c>
      <c r="C85" s="16" t="s">
        <v>12</v>
      </c>
      <c r="D85" s="32">
        <v>1</v>
      </c>
      <c r="E85" s="33" t="s">
        <v>21</v>
      </c>
      <c r="F85" s="35" t="s">
        <v>16</v>
      </c>
      <c r="G85" s="33">
        <v>27</v>
      </c>
      <c r="H85" s="34">
        <f t="shared" si="15"/>
        <v>8.5943468296409478</v>
      </c>
      <c r="I85" s="34"/>
      <c r="J85" s="33" t="s">
        <v>18</v>
      </c>
      <c r="K85" s="33"/>
      <c r="L85" s="34">
        <f>0.201*H85^2.4517</f>
        <v>39.228867013434019</v>
      </c>
      <c r="M85" s="34"/>
      <c r="N85" s="36">
        <f t="shared" si="16"/>
        <v>39.228867013434019</v>
      </c>
      <c r="O85" s="49">
        <f>SUM(N34:N85)</f>
        <v>1240.2626363041859</v>
      </c>
      <c r="P85" s="15">
        <f>O85/1000</f>
        <v>1.240262636304186</v>
      </c>
      <c r="Q85" s="15">
        <f>P85*100</f>
        <v>124.0262636304186</v>
      </c>
      <c r="R85" s="15">
        <f>Q85*0.48</f>
        <v>59.532606542600924</v>
      </c>
    </row>
    <row r="86" spans="1:18" x14ac:dyDescent="0.3">
      <c r="A86" s="5">
        <v>44629</v>
      </c>
      <c r="B86" s="6" t="s">
        <v>13</v>
      </c>
      <c r="C86" s="16" t="s">
        <v>12</v>
      </c>
      <c r="D86" s="59">
        <v>1</v>
      </c>
      <c r="E86" s="21" t="s">
        <v>22</v>
      </c>
      <c r="F86" s="23" t="s">
        <v>16</v>
      </c>
      <c r="G86" s="21">
        <v>8.9</v>
      </c>
      <c r="H86" s="22">
        <f t="shared" si="15"/>
        <v>2.8329513623631271</v>
      </c>
      <c r="I86" s="22"/>
      <c r="J86" s="21" t="s">
        <v>18</v>
      </c>
      <c r="K86" s="21"/>
      <c r="L86" s="22">
        <f>0.201*H86^2.4517</f>
        <v>2.5819670992293347</v>
      </c>
      <c r="M86" s="22"/>
      <c r="N86" s="60">
        <f t="shared" si="16"/>
        <v>2.5819670992293347</v>
      </c>
    </row>
    <row r="87" spans="1:18" x14ac:dyDescent="0.3">
      <c r="A87" s="5">
        <v>44629</v>
      </c>
      <c r="B87" s="6" t="s">
        <v>13</v>
      </c>
      <c r="C87" s="16" t="s">
        <v>12</v>
      </c>
      <c r="D87" s="29">
        <v>1</v>
      </c>
      <c r="E87" s="2" t="s">
        <v>22</v>
      </c>
      <c r="F87" s="3" t="s">
        <v>16</v>
      </c>
      <c r="G87" s="2">
        <v>29.6</v>
      </c>
      <c r="H87" s="6">
        <f t="shared" si="15"/>
        <v>9.4219505984211871</v>
      </c>
      <c r="I87" s="6"/>
      <c r="J87" s="2" t="s">
        <v>18</v>
      </c>
      <c r="K87" s="2"/>
      <c r="L87" s="6">
        <f>0.201*H87^2.4517</f>
        <v>49.14701127373128</v>
      </c>
      <c r="M87" s="6"/>
      <c r="N87" s="30">
        <f t="shared" si="16"/>
        <v>49.14701127373128</v>
      </c>
    </row>
    <row r="88" spans="1:18" x14ac:dyDescent="0.3">
      <c r="A88" s="5">
        <v>44629</v>
      </c>
      <c r="B88" s="6" t="s">
        <v>13</v>
      </c>
      <c r="C88" s="16" t="s">
        <v>12</v>
      </c>
      <c r="D88" s="29">
        <v>1</v>
      </c>
      <c r="E88" s="2" t="s">
        <v>22</v>
      </c>
      <c r="F88" s="3" t="s">
        <v>16</v>
      </c>
      <c r="G88" s="2">
        <v>20.5</v>
      </c>
      <c r="H88" s="6">
        <f t="shared" si="15"/>
        <v>6.5253374076903485</v>
      </c>
      <c r="I88" s="6"/>
      <c r="J88" s="2" t="s">
        <v>18</v>
      </c>
      <c r="K88" s="2"/>
      <c r="L88" s="6">
        <f>0.201*H88^2.4517</f>
        <v>19.96908501030002</v>
      </c>
      <c r="M88" s="6"/>
      <c r="N88" s="30">
        <f t="shared" si="16"/>
        <v>19.96908501030002</v>
      </c>
    </row>
    <row r="89" spans="1:18" x14ac:dyDescent="0.3">
      <c r="A89" s="5">
        <v>44629</v>
      </c>
      <c r="B89" s="6" t="s">
        <v>13</v>
      </c>
      <c r="C89" s="16" t="s">
        <v>12</v>
      </c>
      <c r="D89" s="29">
        <v>1</v>
      </c>
      <c r="E89" s="2" t="s">
        <v>22</v>
      </c>
      <c r="F89" s="3" t="s">
        <v>16</v>
      </c>
      <c r="G89" s="2">
        <v>46.8</v>
      </c>
      <c r="H89" s="6">
        <f t="shared" si="15"/>
        <v>14.896867838044308</v>
      </c>
      <c r="I89" s="6"/>
      <c r="J89" s="2" t="s">
        <v>18</v>
      </c>
      <c r="K89" s="2"/>
      <c r="L89" s="6">
        <f>0.201*H89^2.4517</f>
        <v>151.10296372481628</v>
      </c>
      <c r="M89" s="6"/>
      <c r="N89" s="30">
        <f t="shared" si="16"/>
        <v>151.10296372481628</v>
      </c>
    </row>
    <row r="90" spans="1:18" x14ac:dyDescent="0.3">
      <c r="A90" s="5">
        <v>44629</v>
      </c>
      <c r="B90" s="6" t="s">
        <v>13</v>
      </c>
      <c r="C90" s="16" t="s">
        <v>12</v>
      </c>
      <c r="D90" s="29">
        <v>1</v>
      </c>
      <c r="E90" s="2" t="s">
        <v>22</v>
      </c>
      <c r="F90" s="3" t="s">
        <v>16</v>
      </c>
      <c r="G90" s="2">
        <v>18.5</v>
      </c>
      <c r="H90" s="6">
        <f t="shared" si="15"/>
        <v>5.8887191240132415</v>
      </c>
      <c r="I90" s="6"/>
      <c r="J90" s="2" t="s">
        <v>18</v>
      </c>
      <c r="K90" s="2"/>
      <c r="L90" s="6">
        <f>0.201*H90^2.4517</f>
        <v>15.525877355535336</v>
      </c>
      <c r="M90" s="6"/>
      <c r="N90" s="30">
        <f t="shared" si="16"/>
        <v>15.525877355535336</v>
      </c>
    </row>
    <row r="91" spans="1:18" x14ac:dyDescent="0.3">
      <c r="A91" s="5">
        <v>44629</v>
      </c>
      <c r="B91" s="6" t="s">
        <v>13</v>
      </c>
      <c r="C91" s="16" t="s">
        <v>12</v>
      </c>
      <c r="D91" s="29">
        <v>1</v>
      </c>
      <c r="E91" s="2" t="s">
        <v>22</v>
      </c>
      <c r="F91" s="3" t="s">
        <v>16</v>
      </c>
      <c r="G91" s="2">
        <v>14.9</v>
      </c>
      <c r="H91" s="6">
        <f t="shared" si="15"/>
        <v>4.7428062133944486</v>
      </c>
      <c r="I91" s="6"/>
      <c r="J91" s="2" t="s">
        <v>18</v>
      </c>
      <c r="K91" s="2"/>
      <c r="L91" s="6">
        <f>0.201*H91^2.4517</f>
        <v>9.1333899224788624</v>
      </c>
      <c r="M91" s="6"/>
      <c r="N91" s="30">
        <f t="shared" si="16"/>
        <v>9.1333899224788624</v>
      </c>
    </row>
    <row r="92" spans="1:18" x14ac:dyDescent="0.3">
      <c r="A92" s="5">
        <v>44629</v>
      </c>
      <c r="B92" s="6" t="s">
        <v>13</v>
      </c>
      <c r="C92" s="16" t="s">
        <v>12</v>
      </c>
      <c r="D92" s="29">
        <v>1</v>
      </c>
      <c r="E92" s="2" t="s">
        <v>22</v>
      </c>
      <c r="F92" s="3" t="s">
        <v>16</v>
      </c>
      <c r="G92" s="2">
        <v>11.8</v>
      </c>
      <c r="H92" s="6">
        <f t="shared" si="15"/>
        <v>3.756047873694933</v>
      </c>
      <c r="I92" s="6"/>
      <c r="J92" s="2" t="s">
        <v>17</v>
      </c>
      <c r="K92" s="2">
        <v>3</v>
      </c>
      <c r="L92" s="6">
        <f>0.201*H92^2.4517</f>
        <v>5.1554234421084741</v>
      </c>
      <c r="M92" s="11">
        <f>L92-(L92*0.3)</f>
        <v>3.6087964094759322</v>
      </c>
      <c r="N92" s="31">
        <f>M92</f>
        <v>3.6087964094759322</v>
      </c>
      <c r="O92" s="10"/>
    </row>
    <row r="93" spans="1:18" x14ac:dyDescent="0.3">
      <c r="A93" s="5">
        <v>44629</v>
      </c>
      <c r="B93" s="6" t="s">
        <v>13</v>
      </c>
      <c r="C93" s="16" t="s">
        <v>12</v>
      </c>
      <c r="D93" s="29">
        <v>1</v>
      </c>
      <c r="E93" s="2" t="s">
        <v>22</v>
      </c>
      <c r="F93" s="3" t="s">
        <v>16</v>
      </c>
      <c r="G93" s="2">
        <v>9.1999999999999993</v>
      </c>
      <c r="H93" s="6">
        <f t="shared" si="15"/>
        <v>2.9284441049146928</v>
      </c>
      <c r="I93" s="6"/>
      <c r="J93" s="2" t="s">
        <v>18</v>
      </c>
      <c r="K93" s="2"/>
      <c r="L93" s="6">
        <f>0.201*H93^2.4517</f>
        <v>2.8005919811198092</v>
      </c>
      <c r="M93" s="6"/>
      <c r="N93" s="30">
        <f t="shared" ref="N93:N96" si="17">L93</f>
        <v>2.8005919811198092</v>
      </c>
    </row>
    <row r="94" spans="1:18" x14ac:dyDescent="0.3">
      <c r="A94" s="5">
        <v>44629</v>
      </c>
      <c r="B94" s="6" t="s">
        <v>13</v>
      </c>
      <c r="C94" s="16" t="s">
        <v>12</v>
      </c>
      <c r="D94" s="29">
        <v>1</v>
      </c>
      <c r="E94" s="2" t="s">
        <v>22</v>
      </c>
      <c r="F94" s="3" t="s">
        <v>16</v>
      </c>
      <c r="G94" s="2">
        <v>11.2</v>
      </c>
      <c r="H94" s="6">
        <f t="shared" si="15"/>
        <v>3.5650623885918002</v>
      </c>
      <c r="I94" s="6"/>
      <c r="J94" s="2" t="s">
        <v>18</v>
      </c>
      <c r="K94" s="2"/>
      <c r="L94" s="6">
        <f>0.201*H94^2.4517</f>
        <v>4.5362716176467108</v>
      </c>
      <c r="M94" s="6"/>
      <c r="N94" s="30">
        <f t="shared" si="17"/>
        <v>4.5362716176467108</v>
      </c>
    </row>
    <row r="95" spans="1:18" x14ac:dyDescent="0.3">
      <c r="A95" s="5">
        <v>44629</v>
      </c>
      <c r="B95" s="6" t="s">
        <v>13</v>
      </c>
      <c r="C95" s="16" t="s">
        <v>12</v>
      </c>
      <c r="D95" s="29">
        <v>1</v>
      </c>
      <c r="E95" s="2" t="s">
        <v>22</v>
      </c>
      <c r="F95" s="3" t="s">
        <v>16</v>
      </c>
      <c r="G95" s="2">
        <v>11.4</v>
      </c>
      <c r="H95" s="6">
        <f t="shared" si="15"/>
        <v>3.6287242169595113</v>
      </c>
      <c r="I95" s="6"/>
      <c r="J95" s="2" t="s">
        <v>18</v>
      </c>
      <c r="K95" s="2"/>
      <c r="L95" s="6">
        <f>0.201*H95^2.4517</f>
        <v>4.7374522833459443</v>
      </c>
      <c r="M95" s="6"/>
      <c r="N95" s="30">
        <f t="shared" si="17"/>
        <v>4.7374522833459443</v>
      </c>
    </row>
    <row r="96" spans="1:18" x14ac:dyDescent="0.3">
      <c r="A96" s="5">
        <v>44629</v>
      </c>
      <c r="B96" s="6" t="s">
        <v>13</v>
      </c>
      <c r="C96" s="16" t="s">
        <v>12</v>
      </c>
      <c r="D96" s="29">
        <v>1</v>
      </c>
      <c r="E96" s="2" t="s">
        <v>22</v>
      </c>
      <c r="F96" s="3" t="s">
        <v>16</v>
      </c>
      <c r="G96" s="2">
        <v>18.899999999999999</v>
      </c>
      <c r="H96" s="6">
        <f t="shared" si="15"/>
        <v>6.0160427807486627</v>
      </c>
      <c r="I96" s="6"/>
      <c r="J96" s="2" t="s">
        <v>18</v>
      </c>
      <c r="K96" s="2"/>
      <c r="L96" s="6">
        <f>0.201*H96^2.4517</f>
        <v>16.361858404556841</v>
      </c>
      <c r="M96" s="6"/>
      <c r="N96" s="30">
        <f t="shared" si="17"/>
        <v>16.361858404556841</v>
      </c>
    </row>
    <row r="97" spans="1:15" x14ac:dyDescent="0.3">
      <c r="A97" s="5">
        <v>44629</v>
      </c>
      <c r="B97" s="6" t="s">
        <v>13</v>
      </c>
      <c r="C97" s="16" t="s">
        <v>12</v>
      </c>
      <c r="D97" s="29">
        <v>1</v>
      </c>
      <c r="E97" s="2" t="s">
        <v>22</v>
      </c>
      <c r="F97" s="3" t="s">
        <v>16</v>
      </c>
      <c r="G97" s="2">
        <v>15.8</v>
      </c>
      <c r="H97" s="6">
        <f t="shared" si="15"/>
        <v>5.0292844410491471</v>
      </c>
      <c r="I97" s="6"/>
      <c r="J97" s="2" t="s">
        <v>17</v>
      </c>
      <c r="K97" s="2">
        <v>3</v>
      </c>
      <c r="L97" s="6">
        <f>0.201*H97^2.4517</f>
        <v>10.545782371572853</v>
      </c>
      <c r="M97" s="11">
        <f>L97-(L97*0.3)</f>
        <v>7.3820476601009979</v>
      </c>
      <c r="N97" s="31">
        <f>M97</f>
        <v>7.3820476601009979</v>
      </c>
      <c r="O97" s="10"/>
    </row>
    <row r="98" spans="1:15" x14ac:dyDescent="0.3">
      <c r="A98" s="5">
        <v>44629</v>
      </c>
      <c r="B98" s="6" t="s">
        <v>13</v>
      </c>
      <c r="C98" s="16" t="s">
        <v>12</v>
      </c>
      <c r="D98" s="29">
        <v>1</v>
      </c>
      <c r="E98" s="2" t="s">
        <v>22</v>
      </c>
      <c r="F98" s="3" t="s">
        <v>16</v>
      </c>
      <c r="G98" s="2">
        <v>21.9</v>
      </c>
      <c r="H98" s="6">
        <f t="shared" si="15"/>
        <v>6.9709702062643233</v>
      </c>
      <c r="I98" s="6"/>
      <c r="J98" s="2" t="s">
        <v>18</v>
      </c>
      <c r="K98" s="2"/>
      <c r="L98" s="6">
        <f>0.201*H98^2.4517</f>
        <v>23.479998294020824</v>
      </c>
      <c r="M98" s="6"/>
      <c r="N98" s="30">
        <f t="shared" ref="N98:N100" si="18">L98</f>
        <v>23.479998294020824</v>
      </c>
    </row>
    <row r="99" spans="1:15" x14ac:dyDescent="0.3">
      <c r="A99" s="5">
        <v>44629</v>
      </c>
      <c r="B99" s="6" t="s">
        <v>13</v>
      </c>
      <c r="C99" s="16" t="s">
        <v>12</v>
      </c>
      <c r="D99" s="29">
        <v>1</v>
      </c>
      <c r="E99" s="2" t="s">
        <v>22</v>
      </c>
      <c r="F99" s="3" t="s">
        <v>16</v>
      </c>
      <c r="G99" s="2">
        <v>10.199999999999999</v>
      </c>
      <c r="H99" s="6">
        <f t="shared" si="15"/>
        <v>3.2467532467532467</v>
      </c>
      <c r="I99" s="6"/>
      <c r="J99" s="2" t="s">
        <v>18</v>
      </c>
      <c r="K99" s="2"/>
      <c r="L99" s="6">
        <f>0.201*H99^2.4517</f>
        <v>3.6067518711729623</v>
      </c>
      <c r="M99" s="6"/>
      <c r="N99" s="30">
        <f t="shared" si="18"/>
        <v>3.6067518711729623</v>
      </c>
    </row>
    <row r="100" spans="1:15" x14ac:dyDescent="0.3">
      <c r="A100" s="5">
        <v>44629</v>
      </c>
      <c r="B100" s="6" t="s">
        <v>13</v>
      </c>
      <c r="C100" s="16" t="s">
        <v>12</v>
      </c>
      <c r="D100" s="29">
        <v>1</v>
      </c>
      <c r="E100" s="2" t="s">
        <v>22</v>
      </c>
      <c r="F100" s="3" t="s">
        <v>16</v>
      </c>
      <c r="G100" s="2">
        <v>11.7</v>
      </c>
      <c r="H100" s="6">
        <f t="shared" si="15"/>
        <v>3.724216959511077</v>
      </c>
      <c r="I100" s="6"/>
      <c r="J100" s="2" t="s">
        <v>18</v>
      </c>
      <c r="K100" s="2"/>
      <c r="L100" s="6">
        <f>0.201*H100^2.4517</f>
        <v>5.0489666483295457</v>
      </c>
      <c r="M100" s="6"/>
      <c r="N100" s="30">
        <f t="shared" si="18"/>
        <v>5.0489666483295457</v>
      </c>
    </row>
    <row r="101" spans="1:15" x14ac:dyDescent="0.3">
      <c r="A101" s="5">
        <v>44629</v>
      </c>
      <c r="B101" s="6" t="s">
        <v>13</v>
      </c>
      <c r="C101" s="16" t="s">
        <v>12</v>
      </c>
      <c r="D101" s="29">
        <v>1</v>
      </c>
      <c r="E101" s="2" t="s">
        <v>22</v>
      </c>
      <c r="F101" s="3" t="s">
        <v>16</v>
      </c>
      <c r="G101" s="2">
        <v>17.5</v>
      </c>
      <c r="H101" s="6">
        <f t="shared" si="15"/>
        <v>5.570409982174688</v>
      </c>
      <c r="I101" s="6"/>
      <c r="J101" s="2" t="s">
        <v>17</v>
      </c>
      <c r="K101" s="2">
        <v>3</v>
      </c>
      <c r="L101" s="6">
        <f>0.201*H101^2.4517</f>
        <v>13.54838747325808</v>
      </c>
      <c r="M101" s="11">
        <f>L101-(L101*0.3)</f>
        <v>9.4838712312806557</v>
      </c>
      <c r="N101" s="31">
        <f>M101</f>
        <v>9.4838712312806557</v>
      </c>
      <c r="O101" s="10"/>
    </row>
    <row r="102" spans="1:15" x14ac:dyDescent="0.3">
      <c r="A102" s="5">
        <v>44629</v>
      </c>
      <c r="B102" s="6" t="s">
        <v>13</v>
      </c>
      <c r="C102" s="16" t="s">
        <v>12</v>
      </c>
      <c r="D102" s="29">
        <v>1</v>
      </c>
      <c r="E102" s="2" t="s">
        <v>22</v>
      </c>
      <c r="F102" s="3" t="s">
        <v>16</v>
      </c>
      <c r="G102" s="2">
        <v>41.5</v>
      </c>
      <c r="H102" s="6">
        <f t="shared" si="15"/>
        <v>13.209829386299974</v>
      </c>
      <c r="I102" s="6"/>
      <c r="J102" s="2" t="s">
        <v>18</v>
      </c>
      <c r="K102" s="2"/>
      <c r="L102" s="6">
        <f>0.201*H102^2.4517</f>
        <v>112.53814269529296</v>
      </c>
      <c r="M102" s="6"/>
      <c r="N102" s="30">
        <f t="shared" ref="N102:N105" si="19">L102</f>
        <v>112.53814269529296</v>
      </c>
    </row>
    <row r="103" spans="1:15" x14ac:dyDescent="0.3">
      <c r="A103" s="5">
        <v>44629</v>
      </c>
      <c r="B103" s="6" t="s">
        <v>13</v>
      </c>
      <c r="C103" s="16" t="s">
        <v>12</v>
      </c>
      <c r="D103" s="29">
        <v>1</v>
      </c>
      <c r="E103" s="2" t="s">
        <v>22</v>
      </c>
      <c r="F103" s="3" t="s">
        <v>16</v>
      </c>
      <c r="G103" s="2">
        <v>9</v>
      </c>
      <c r="H103" s="6">
        <f t="shared" si="15"/>
        <v>2.8647822765469826</v>
      </c>
      <c r="I103" s="6"/>
      <c r="J103" s="2" t="s">
        <v>18</v>
      </c>
      <c r="K103" s="2"/>
      <c r="L103" s="6">
        <f>0.201*H103^2.4517</f>
        <v>2.653674095941879</v>
      </c>
      <c r="M103" s="6"/>
      <c r="N103" s="30">
        <f t="shared" si="19"/>
        <v>2.653674095941879</v>
      </c>
    </row>
    <row r="104" spans="1:15" x14ac:dyDescent="0.3">
      <c r="A104" s="5">
        <v>44629</v>
      </c>
      <c r="B104" s="6" t="s">
        <v>13</v>
      </c>
      <c r="C104" s="16" t="s">
        <v>12</v>
      </c>
      <c r="D104" s="29">
        <v>1</v>
      </c>
      <c r="E104" s="2" t="s">
        <v>22</v>
      </c>
      <c r="F104" s="3" t="s">
        <v>16</v>
      </c>
      <c r="G104" s="2">
        <v>45.2</v>
      </c>
      <c r="H104" s="6">
        <f t="shared" si="15"/>
        <v>14.387573211102625</v>
      </c>
      <c r="I104" s="6"/>
      <c r="J104" s="2" t="s">
        <v>18</v>
      </c>
      <c r="K104" s="2"/>
      <c r="L104" s="6">
        <f>0.201*H104^2.4517</f>
        <v>138.75036213522847</v>
      </c>
      <c r="M104" s="6"/>
      <c r="N104" s="30">
        <f t="shared" si="19"/>
        <v>138.75036213522847</v>
      </c>
    </row>
    <row r="105" spans="1:15" x14ac:dyDescent="0.3">
      <c r="A105" s="5">
        <v>44629</v>
      </c>
      <c r="B105" s="6" t="s">
        <v>13</v>
      </c>
      <c r="C105" s="16" t="s">
        <v>12</v>
      </c>
      <c r="D105" s="29">
        <v>1</v>
      </c>
      <c r="E105" s="2" t="s">
        <v>22</v>
      </c>
      <c r="F105" s="3" t="s">
        <v>16</v>
      </c>
      <c r="G105" s="2">
        <v>26.5</v>
      </c>
      <c r="H105" s="6">
        <f t="shared" si="15"/>
        <v>8.4351922587216706</v>
      </c>
      <c r="I105" s="6"/>
      <c r="J105" s="2" t="s">
        <v>18</v>
      </c>
      <c r="K105" s="2"/>
      <c r="L105" s="6">
        <f>0.201*H105^2.4517</f>
        <v>37.471677340009649</v>
      </c>
      <c r="M105" s="6"/>
      <c r="N105" s="30">
        <f t="shared" si="19"/>
        <v>37.471677340009649</v>
      </c>
    </row>
    <row r="106" spans="1:15" x14ac:dyDescent="0.3">
      <c r="A106" s="5">
        <v>44629</v>
      </c>
      <c r="B106" s="6" t="s">
        <v>13</v>
      </c>
      <c r="C106" s="16" t="s">
        <v>12</v>
      </c>
      <c r="D106" s="29">
        <v>1</v>
      </c>
      <c r="E106" s="2" t="s">
        <v>22</v>
      </c>
      <c r="F106" s="3" t="s">
        <v>16</v>
      </c>
      <c r="G106" s="2">
        <v>33.6</v>
      </c>
      <c r="H106" s="6">
        <f t="shared" si="15"/>
        <v>10.695187165775401</v>
      </c>
      <c r="I106" s="6"/>
      <c r="J106" s="2" t="s">
        <v>17</v>
      </c>
      <c r="K106" s="2">
        <v>3</v>
      </c>
      <c r="L106" s="6">
        <f>0.201*H106^2.4517</f>
        <v>67.059024428663534</v>
      </c>
      <c r="M106" s="11">
        <f>L106-(L106*0.3)</f>
        <v>46.941317100064474</v>
      </c>
      <c r="N106" s="31">
        <f>M106</f>
        <v>46.941317100064474</v>
      </c>
      <c r="O106" s="10"/>
    </row>
    <row r="107" spans="1:15" x14ac:dyDescent="0.3">
      <c r="A107" s="5">
        <v>44629</v>
      </c>
      <c r="B107" s="6" t="s">
        <v>13</v>
      </c>
      <c r="C107" s="16" t="s">
        <v>12</v>
      </c>
      <c r="D107" s="29">
        <v>1</v>
      </c>
      <c r="E107" s="2" t="s">
        <v>22</v>
      </c>
      <c r="F107" s="3" t="s">
        <v>16</v>
      </c>
      <c r="G107" s="2">
        <v>33.200000000000003</v>
      </c>
      <c r="H107" s="6">
        <f t="shared" si="15"/>
        <v>10.567863509039981</v>
      </c>
      <c r="I107" s="6"/>
      <c r="J107" s="2" t="s">
        <v>18</v>
      </c>
      <c r="K107" s="2"/>
      <c r="L107" s="6">
        <f>0.201*H107^2.4517</f>
        <v>65.118661401200583</v>
      </c>
      <c r="M107" s="6"/>
      <c r="N107" s="30">
        <f t="shared" ref="N107:N114" si="20">L107</f>
        <v>65.118661401200583</v>
      </c>
    </row>
    <row r="108" spans="1:15" x14ac:dyDescent="0.3">
      <c r="A108" s="5">
        <v>44629</v>
      </c>
      <c r="B108" s="6" t="s">
        <v>13</v>
      </c>
      <c r="C108" s="16" t="s">
        <v>12</v>
      </c>
      <c r="D108" s="29">
        <v>1</v>
      </c>
      <c r="E108" s="2" t="s">
        <v>22</v>
      </c>
      <c r="F108" s="3" t="s">
        <v>16</v>
      </c>
      <c r="G108" s="2">
        <v>10.199999999999999</v>
      </c>
      <c r="H108" s="6">
        <f t="shared" si="15"/>
        <v>3.2467532467532467</v>
      </c>
      <c r="I108" s="6"/>
      <c r="J108" s="2" t="s">
        <v>18</v>
      </c>
      <c r="K108" s="2"/>
      <c r="L108" s="6">
        <f>0.201*H108^2.4517</f>
        <v>3.6067518711729623</v>
      </c>
      <c r="M108" s="6"/>
      <c r="N108" s="30">
        <f t="shared" si="20"/>
        <v>3.6067518711729623</v>
      </c>
    </row>
    <row r="109" spans="1:15" x14ac:dyDescent="0.3">
      <c r="A109" s="5">
        <v>44629</v>
      </c>
      <c r="B109" s="6" t="s">
        <v>13</v>
      </c>
      <c r="C109" s="16" t="s">
        <v>12</v>
      </c>
      <c r="D109" s="29">
        <v>1</v>
      </c>
      <c r="E109" s="2" t="s">
        <v>22</v>
      </c>
      <c r="F109" s="3" t="s">
        <v>16</v>
      </c>
      <c r="G109" s="2">
        <v>14.6</v>
      </c>
      <c r="H109" s="6">
        <f t="shared" si="15"/>
        <v>4.6473134708428825</v>
      </c>
      <c r="I109" s="6"/>
      <c r="J109" s="2" t="s">
        <v>18</v>
      </c>
      <c r="K109" s="2"/>
      <c r="L109" s="6">
        <f>0.201*H109^2.4517</f>
        <v>8.6891065182119185</v>
      </c>
      <c r="M109" s="6"/>
      <c r="N109" s="30">
        <f t="shared" si="20"/>
        <v>8.6891065182119185</v>
      </c>
    </row>
    <row r="110" spans="1:15" x14ac:dyDescent="0.3">
      <c r="A110" s="5">
        <v>44629</v>
      </c>
      <c r="B110" s="6" t="s">
        <v>13</v>
      </c>
      <c r="C110" s="16" t="s">
        <v>12</v>
      </c>
      <c r="D110" s="29">
        <v>1</v>
      </c>
      <c r="E110" s="2" t="s">
        <v>22</v>
      </c>
      <c r="F110" s="3" t="s">
        <v>16</v>
      </c>
      <c r="G110" s="2">
        <v>20.399999999999999</v>
      </c>
      <c r="H110" s="6">
        <f t="shared" si="15"/>
        <v>6.4935064935064934</v>
      </c>
      <c r="I110" s="6"/>
      <c r="J110" s="2" t="s">
        <v>18</v>
      </c>
      <c r="K110" s="2"/>
      <c r="L110" s="6">
        <f>0.201*H110^2.4517</f>
        <v>19.731109472481648</v>
      </c>
      <c r="M110" s="6"/>
      <c r="N110" s="30">
        <f t="shared" si="20"/>
        <v>19.731109472481648</v>
      </c>
    </row>
    <row r="111" spans="1:15" x14ac:dyDescent="0.3">
      <c r="A111" s="5">
        <v>44629</v>
      </c>
      <c r="B111" s="6" t="s">
        <v>13</v>
      </c>
      <c r="C111" s="16" t="s">
        <v>12</v>
      </c>
      <c r="D111" s="29">
        <v>1</v>
      </c>
      <c r="E111" s="2" t="s">
        <v>22</v>
      </c>
      <c r="F111" s="3" t="s">
        <v>16</v>
      </c>
      <c r="G111" s="2">
        <v>10.9</v>
      </c>
      <c r="H111" s="6">
        <f t="shared" si="15"/>
        <v>3.4695696460402345</v>
      </c>
      <c r="I111" s="6"/>
      <c r="J111" s="2" t="s">
        <v>18</v>
      </c>
      <c r="K111" s="2"/>
      <c r="L111" s="6">
        <f>0.201*H111^2.4517</f>
        <v>4.2441406672561692</v>
      </c>
      <c r="M111" s="6"/>
      <c r="N111" s="30">
        <f t="shared" si="20"/>
        <v>4.2441406672561692</v>
      </c>
    </row>
    <row r="112" spans="1:15" x14ac:dyDescent="0.3">
      <c r="A112" s="5">
        <v>44629</v>
      </c>
      <c r="B112" s="6" t="s">
        <v>13</v>
      </c>
      <c r="C112" s="16" t="s">
        <v>12</v>
      </c>
      <c r="D112" s="29">
        <v>1</v>
      </c>
      <c r="E112" s="2" t="s">
        <v>22</v>
      </c>
      <c r="F112" s="3" t="s">
        <v>16</v>
      </c>
      <c r="G112" s="2">
        <v>13.2</v>
      </c>
      <c r="H112" s="6">
        <f t="shared" si="15"/>
        <v>4.2016806722689077</v>
      </c>
      <c r="I112" s="6"/>
      <c r="J112" s="2" t="s">
        <v>18</v>
      </c>
      <c r="K112" s="2"/>
      <c r="L112" s="6">
        <f>0.201*H112^2.4517</f>
        <v>6.7864449695886515</v>
      </c>
      <c r="M112" s="6"/>
      <c r="N112" s="30">
        <f t="shared" si="20"/>
        <v>6.7864449695886515</v>
      </c>
    </row>
    <row r="113" spans="1:15" x14ac:dyDescent="0.3">
      <c r="A113" s="5">
        <v>44629</v>
      </c>
      <c r="B113" s="6" t="s">
        <v>13</v>
      </c>
      <c r="C113" s="16" t="s">
        <v>12</v>
      </c>
      <c r="D113" s="29">
        <v>1</v>
      </c>
      <c r="E113" s="2" t="s">
        <v>22</v>
      </c>
      <c r="F113" s="3" t="s">
        <v>16</v>
      </c>
      <c r="G113" s="2">
        <v>9.6</v>
      </c>
      <c r="H113" s="6">
        <f t="shared" si="15"/>
        <v>3.0557677616501144</v>
      </c>
      <c r="I113" s="6"/>
      <c r="J113" s="2" t="s">
        <v>18</v>
      </c>
      <c r="K113" s="2"/>
      <c r="L113" s="6">
        <f>0.201*H113^2.4517</f>
        <v>3.1086054688625739</v>
      </c>
      <c r="M113" s="6"/>
      <c r="N113" s="30">
        <f t="shared" si="20"/>
        <v>3.1086054688625739</v>
      </c>
    </row>
    <row r="114" spans="1:15" x14ac:dyDescent="0.3">
      <c r="A114" s="5">
        <v>44629</v>
      </c>
      <c r="B114" s="6" t="s">
        <v>13</v>
      </c>
      <c r="C114" s="16" t="s">
        <v>12</v>
      </c>
      <c r="D114" s="29">
        <v>1</v>
      </c>
      <c r="E114" s="2" t="s">
        <v>22</v>
      </c>
      <c r="F114" s="3" t="s">
        <v>16</v>
      </c>
      <c r="G114" s="2">
        <v>13.2</v>
      </c>
      <c r="H114" s="6">
        <f t="shared" si="15"/>
        <v>4.2016806722689077</v>
      </c>
      <c r="I114" s="6"/>
      <c r="J114" s="2" t="s">
        <v>18</v>
      </c>
      <c r="K114" s="2"/>
      <c r="L114" s="6">
        <f>0.201*H114^2.4517</f>
        <v>6.7864449695886515</v>
      </c>
      <c r="M114" s="6"/>
      <c r="N114" s="30">
        <f t="shared" si="20"/>
        <v>6.7864449695886515</v>
      </c>
    </row>
    <row r="115" spans="1:15" x14ac:dyDescent="0.3">
      <c r="A115" s="5">
        <v>44629</v>
      </c>
      <c r="B115" s="6" t="s">
        <v>13</v>
      </c>
      <c r="C115" s="16" t="s">
        <v>12</v>
      </c>
      <c r="D115" s="29">
        <v>1</v>
      </c>
      <c r="E115" s="2" t="s">
        <v>22</v>
      </c>
      <c r="F115" s="3" t="s">
        <v>16</v>
      </c>
      <c r="G115" s="2">
        <v>8.6</v>
      </c>
      <c r="H115" s="6">
        <f t="shared" si="15"/>
        <v>2.7374586198115609</v>
      </c>
      <c r="I115" s="6"/>
      <c r="J115" s="2" t="s">
        <v>17</v>
      </c>
      <c r="K115" s="2">
        <v>3</v>
      </c>
      <c r="L115" s="6">
        <f>0.201*H115^2.4517</f>
        <v>2.3737833404844695</v>
      </c>
      <c r="M115" s="11">
        <f>L115-(L115*0.3)</f>
        <v>1.6616483383391287</v>
      </c>
      <c r="N115" s="31">
        <f>M115</f>
        <v>1.6616483383391287</v>
      </c>
      <c r="O115" s="10"/>
    </row>
    <row r="116" spans="1:15" x14ac:dyDescent="0.3">
      <c r="A116" s="5">
        <v>44629</v>
      </c>
      <c r="B116" s="6" t="s">
        <v>13</v>
      </c>
      <c r="C116" s="16" t="s">
        <v>12</v>
      </c>
      <c r="D116" s="29">
        <v>1</v>
      </c>
      <c r="E116" s="2" t="s">
        <v>22</v>
      </c>
      <c r="F116" s="3" t="s">
        <v>16</v>
      </c>
      <c r="G116" s="2">
        <v>17.899999999999999</v>
      </c>
      <c r="H116" s="6">
        <f t="shared" si="15"/>
        <v>5.6977336389101092</v>
      </c>
      <c r="I116" s="6"/>
      <c r="J116" s="2" t="s">
        <v>18</v>
      </c>
      <c r="K116" s="2"/>
      <c r="L116" s="6">
        <f>0.201*H116^2.4517</f>
        <v>14.320263217757182</v>
      </c>
      <c r="M116" s="6"/>
      <c r="N116" s="30">
        <f t="shared" ref="N116:N133" si="21">L116</f>
        <v>14.320263217757182</v>
      </c>
    </row>
    <row r="117" spans="1:15" x14ac:dyDescent="0.3">
      <c r="A117" s="5">
        <v>44629</v>
      </c>
      <c r="B117" s="6" t="s">
        <v>13</v>
      </c>
      <c r="C117" s="16" t="s">
        <v>12</v>
      </c>
      <c r="D117" s="29">
        <v>1</v>
      </c>
      <c r="E117" s="2" t="s">
        <v>22</v>
      </c>
      <c r="F117" s="3" t="s">
        <v>16</v>
      </c>
      <c r="G117" s="2">
        <v>46.4</v>
      </c>
      <c r="H117" s="6">
        <f t="shared" si="15"/>
        <v>14.769544181308888</v>
      </c>
      <c r="I117" s="6"/>
      <c r="J117" s="2" t="s">
        <v>18</v>
      </c>
      <c r="K117" s="2"/>
      <c r="L117" s="6">
        <f>0.201*H117^2.4517</f>
        <v>147.95626435913664</v>
      </c>
      <c r="M117" s="6"/>
      <c r="N117" s="30">
        <f t="shared" si="21"/>
        <v>147.95626435913664</v>
      </c>
    </row>
    <row r="118" spans="1:15" x14ac:dyDescent="0.3">
      <c r="A118" s="5">
        <v>44629</v>
      </c>
      <c r="B118" s="6" t="s">
        <v>13</v>
      </c>
      <c r="C118" s="16" t="s">
        <v>12</v>
      </c>
      <c r="D118" s="29">
        <v>1</v>
      </c>
      <c r="E118" s="2" t="s">
        <v>22</v>
      </c>
      <c r="F118" s="3" t="s">
        <v>16</v>
      </c>
      <c r="G118" s="2">
        <v>27.3</v>
      </c>
      <c r="H118" s="6">
        <f t="shared" si="15"/>
        <v>8.689839572192513</v>
      </c>
      <c r="I118" s="6"/>
      <c r="J118" s="2" t="s">
        <v>18</v>
      </c>
      <c r="K118" s="2"/>
      <c r="L118" s="6">
        <f>0.201*H118^2.4517</f>
        <v>40.3061379000305</v>
      </c>
      <c r="M118" s="6"/>
      <c r="N118" s="30">
        <f t="shared" si="21"/>
        <v>40.3061379000305</v>
      </c>
    </row>
    <row r="119" spans="1:15" x14ac:dyDescent="0.3">
      <c r="A119" s="5">
        <v>44629</v>
      </c>
      <c r="B119" s="6" t="s">
        <v>13</v>
      </c>
      <c r="C119" s="16" t="s">
        <v>12</v>
      </c>
      <c r="D119" s="29">
        <v>1</v>
      </c>
      <c r="E119" s="2" t="s">
        <v>22</v>
      </c>
      <c r="F119" s="3" t="s">
        <v>16</v>
      </c>
      <c r="G119" s="2">
        <v>28.4</v>
      </c>
      <c r="H119" s="6">
        <f t="shared" si="15"/>
        <v>9.0399796282149225</v>
      </c>
      <c r="I119" s="6"/>
      <c r="J119" s="2" t="s">
        <v>18</v>
      </c>
      <c r="K119" s="2"/>
      <c r="L119" s="6">
        <f>0.201*H119^2.4517</f>
        <v>44.404992286916375</v>
      </c>
      <c r="M119" s="6"/>
      <c r="N119" s="30">
        <f t="shared" si="21"/>
        <v>44.404992286916375</v>
      </c>
    </row>
    <row r="120" spans="1:15" x14ac:dyDescent="0.3">
      <c r="A120" s="5">
        <v>44629</v>
      </c>
      <c r="B120" s="6" t="s">
        <v>13</v>
      </c>
      <c r="C120" s="16" t="s">
        <v>12</v>
      </c>
      <c r="D120" s="29">
        <v>1</v>
      </c>
      <c r="E120" s="2" t="s">
        <v>22</v>
      </c>
      <c r="F120" s="3" t="s">
        <v>16</v>
      </c>
      <c r="G120" s="2">
        <v>57.6</v>
      </c>
      <c r="H120" s="6">
        <f t="shared" si="15"/>
        <v>18.334606569900689</v>
      </c>
      <c r="I120" s="6"/>
      <c r="J120" s="2" t="s">
        <v>18</v>
      </c>
      <c r="K120" s="2"/>
      <c r="L120" s="6">
        <f>0.201*H120^2.4517</f>
        <v>251.39638436205163</v>
      </c>
      <c r="M120" s="6"/>
      <c r="N120" s="30">
        <f t="shared" si="21"/>
        <v>251.39638436205163</v>
      </c>
    </row>
    <row r="121" spans="1:15" x14ac:dyDescent="0.3">
      <c r="A121" s="5">
        <v>44629</v>
      </c>
      <c r="B121" s="6" t="s">
        <v>13</v>
      </c>
      <c r="C121" s="16" t="s">
        <v>12</v>
      </c>
      <c r="D121" s="29">
        <v>1</v>
      </c>
      <c r="E121" s="2" t="s">
        <v>22</v>
      </c>
      <c r="F121" s="3" t="s">
        <v>16</v>
      </c>
      <c r="G121" s="2">
        <v>16.8</v>
      </c>
      <c r="H121" s="6">
        <f t="shared" si="15"/>
        <v>5.3475935828877006</v>
      </c>
      <c r="I121" s="6"/>
      <c r="J121" s="2" t="s">
        <v>18</v>
      </c>
      <c r="K121" s="2"/>
      <c r="L121" s="6">
        <f>0.201*H121^2.4517</f>
        <v>12.258066996913547</v>
      </c>
      <c r="M121" s="6"/>
      <c r="N121" s="30">
        <f t="shared" si="21"/>
        <v>12.258066996913547</v>
      </c>
    </row>
    <row r="122" spans="1:15" x14ac:dyDescent="0.3">
      <c r="A122" s="5">
        <v>44629</v>
      </c>
      <c r="B122" s="6" t="s">
        <v>13</v>
      </c>
      <c r="C122" s="16" t="s">
        <v>12</v>
      </c>
      <c r="D122" s="29">
        <v>1</v>
      </c>
      <c r="E122" s="2" t="s">
        <v>22</v>
      </c>
      <c r="F122" s="3" t="s">
        <v>16</v>
      </c>
      <c r="G122" s="2">
        <v>10.199999999999999</v>
      </c>
      <c r="H122" s="6">
        <f t="shared" si="15"/>
        <v>3.2467532467532467</v>
      </c>
      <c r="I122" s="6"/>
      <c r="J122" s="2" t="s">
        <v>18</v>
      </c>
      <c r="K122" s="2"/>
      <c r="L122" s="6">
        <f>0.201*H122^2.4517</f>
        <v>3.6067518711729623</v>
      </c>
      <c r="M122" s="6"/>
      <c r="N122" s="30">
        <f t="shared" si="21"/>
        <v>3.6067518711729623</v>
      </c>
    </row>
    <row r="123" spans="1:15" x14ac:dyDescent="0.3">
      <c r="A123" s="5">
        <v>44629</v>
      </c>
      <c r="B123" s="6" t="s">
        <v>13</v>
      </c>
      <c r="C123" s="16" t="s">
        <v>12</v>
      </c>
      <c r="D123" s="29">
        <v>1</v>
      </c>
      <c r="E123" s="2" t="s">
        <v>22</v>
      </c>
      <c r="F123" s="3" t="s">
        <v>16</v>
      </c>
      <c r="G123" s="2">
        <v>17.899999999999999</v>
      </c>
      <c r="H123" s="6">
        <f t="shared" si="15"/>
        <v>5.6977336389101092</v>
      </c>
      <c r="I123" s="6"/>
      <c r="J123" s="2" t="s">
        <v>18</v>
      </c>
      <c r="K123" s="2"/>
      <c r="L123" s="6">
        <f>0.201*H123^2.4517</f>
        <v>14.320263217757182</v>
      </c>
      <c r="M123" s="6"/>
      <c r="N123" s="30">
        <f t="shared" si="21"/>
        <v>14.320263217757182</v>
      </c>
    </row>
    <row r="124" spans="1:15" x14ac:dyDescent="0.3">
      <c r="A124" s="5">
        <v>44629</v>
      </c>
      <c r="B124" s="6" t="s">
        <v>13</v>
      </c>
      <c r="C124" s="16" t="s">
        <v>12</v>
      </c>
      <c r="D124" s="29">
        <v>1</v>
      </c>
      <c r="E124" s="2" t="s">
        <v>22</v>
      </c>
      <c r="F124" s="3" t="s">
        <v>14</v>
      </c>
      <c r="G124" s="2">
        <v>8.5</v>
      </c>
      <c r="H124" s="6">
        <f t="shared" si="15"/>
        <v>2.7056277056277058</v>
      </c>
      <c r="I124" s="6"/>
      <c r="J124" s="2" t="s">
        <v>18</v>
      </c>
      <c r="K124" s="2"/>
      <c r="L124" s="6">
        <f>0.3338*H124^2.3153</f>
        <v>3.3443869448771912</v>
      </c>
      <c r="M124" s="6"/>
      <c r="N124" s="30">
        <f t="shared" si="21"/>
        <v>3.3443869448771912</v>
      </c>
    </row>
    <row r="125" spans="1:15" x14ac:dyDescent="0.3">
      <c r="A125" s="5">
        <v>44629</v>
      </c>
      <c r="B125" s="6" t="s">
        <v>13</v>
      </c>
      <c r="C125" s="16" t="s">
        <v>12</v>
      </c>
      <c r="D125" s="29">
        <v>1</v>
      </c>
      <c r="E125" s="2" t="s">
        <v>22</v>
      </c>
      <c r="F125" s="3" t="s">
        <v>16</v>
      </c>
      <c r="G125" s="2">
        <v>28.3</v>
      </c>
      <c r="H125" s="6">
        <f t="shared" si="15"/>
        <v>9.0081487140310674</v>
      </c>
      <c r="I125" s="6"/>
      <c r="J125" s="2" t="s">
        <v>18</v>
      </c>
      <c r="K125" s="2"/>
      <c r="L125" s="6">
        <f>0.201*H125^2.4517</f>
        <v>44.022634463023067</v>
      </c>
      <c r="M125" s="6"/>
      <c r="N125" s="30">
        <f t="shared" si="21"/>
        <v>44.022634463023067</v>
      </c>
    </row>
    <row r="126" spans="1:15" x14ac:dyDescent="0.3">
      <c r="A126" s="5">
        <v>44629</v>
      </c>
      <c r="B126" s="6" t="s">
        <v>13</v>
      </c>
      <c r="C126" s="16" t="s">
        <v>12</v>
      </c>
      <c r="D126" s="29">
        <v>1</v>
      </c>
      <c r="E126" s="2" t="s">
        <v>22</v>
      </c>
      <c r="F126" s="3" t="s">
        <v>16</v>
      </c>
      <c r="G126" s="2">
        <v>14.6</v>
      </c>
      <c r="H126" s="6">
        <f t="shared" si="15"/>
        <v>4.6473134708428825</v>
      </c>
      <c r="I126" s="6"/>
      <c r="J126" s="2" t="s">
        <v>18</v>
      </c>
      <c r="K126" s="2"/>
      <c r="L126" s="6">
        <f>0.201*H126^2.4517</f>
        <v>8.6891065182119185</v>
      </c>
      <c r="M126" s="6"/>
      <c r="N126" s="30">
        <f t="shared" si="21"/>
        <v>8.6891065182119185</v>
      </c>
    </row>
    <row r="127" spans="1:15" x14ac:dyDescent="0.3">
      <c r="A127" s="5">
        <v>44629</v>
      </c>
      <c r="B127" s="6" t="s">
        <v>13</v>
      </c>
      <c r="C127" s="16" t="s">
        <v>12</v>
      </c>
      <c r="D127" s="29">
        <v>1</v>
      </c>
      <c r="E127" s="2" t="s">
        <v>22</v>
      </c>
      <c r="F127" s="3" t="s">
        <v>16</v>
      </c>
      <c r="G127" s="2">
        <v>18.899999999999999</v>
      </c>
      <c r="H127" s="6">
        <f t="shared" si="15"/>
        <v>6.0160427807486627</v>
      </c>
      <c r="I127" s="6"/>
      <c r="J127" s="2" t="s">
        <v>18</v>
      </c>
      <c r="K127" s="2"/>
      <c r="L127" s="6">
        <f>0.201*H127^2.4517</f>
        <v>16.361858404556841</v>
      </c>
      <c r="M127" s="6"/>
      <c r="N127" s="30">
        <f t="shared" si="21"/>
        <v>16.361858404556841</v>
      </c>
    </row>
    <row r="128" spans="1:15" x14ac:dyDescent="0.3">
      <c r="A128" s="5">
        <v>44629</v>
      </c>
      <c r="B128" s="6" t="s">
        <v>13</v>
      </c>
      <c r="C128" s="16" t="s">
        <v>12</v>
      </c>
      <c r="D128" s="29">
        <v>1</v>
      </c>
      <c r="E128" s="2" t="s">
        <v>22</v>
      </c>
      <c r="F128" s="3" t="s">
        <v>16</v>
      </c>
      <c r="G128" s="2">
        <v>23.4</v>
      </c>
      <c r="H128" s="6">
        <f t="shared" si="15"/>
        <v>7.448433919022154</v>
      </c>
      <c r="I128" s="6"/>
      <c r="J128" s="2" t="s">
        <v>18</v>
      </c>
      <c r="K128" s="2"/>
      <c r="L128" s="6">
        <f>0.201*H128^2.4517</f>
        <v>27.620894705102284</v>
      </c>
      <c r="M128" s="6"/>
      <c r="N128" s="30">
        <f t="shared" si="21"/>
        <v>27.620894705102284</v>
      </c>
    </row>
    <row r="129" spans="1:18" x14ac:dyDescent="0.3">
      <c r="A129" s="5">
        <v>44629</v>
      </c>
      <c r="B129" s="6" t="s">
        <v>13</v>
      </c>
      <c r="C129" s="16" t="s">
        <v>12</v>
      </c>
      <c r="D129" s="29">
        <v>1</v>
      </c>
      <c r="E129" s="2" t="s">
        <v>22</v>
      </c>
      <c r="F129" s="3" t="s">
        <v>16</v>
      </c>
      <c r="G129" s="2">
        <v>15.4</v>
      </c>
      <c r="H129" s="6">
        <f t="shared" si="15"/>
        <v>4.9019607843137258</v>
      </c>
      <c r="I129" s="6"/>
      <c r="J129" s="2" t="s">
        <v>18</v>
      </c>
      <c r="K129" s="2"/>
      <c r="L129" s="6">
        <f>0.201*H129^2.4517</f>
        <v>9.9032051537664127</v>
      </c>
      <c r="M129" s="6"/>
      <c r="N129" s="30">
        <f t="shared" si="21"/>
        <v>9.9032051537664127</v>
      </c>
    </row>
    <row r="130" spans="1:18" x14ac:dyDescent="0.3">
      <c r="A130" s="5">
        <v>44629</v>
      </c>
      <c r="B130" s="6" t="s">
        <v>13</v>
      </c>
      <c r="C130" s="16" t="s">
        <v>12</v>
      </c>
      <c r="D130" s="29">
        <v>1</v>
      </c>
      <c r="E130" s="2" t="s">
        <v>22</v>
      </c>
      <c r="F130" s="3" t="s">
        <v>16</v>
      </c>
      <c r="G130" s="2">
        <v>11.8</v>
      </c>
      <c r="H130" s="6">
        <f t="shared" si="15"/>
        <v>3.756047873694933</v>
      </c>
      <c r="I130" s="6"/>
      <c r="J130" s="2" t="s">
        <v>18</v>
      </c>
      <c r="K130" s="2"/>
      <c r="L130" s="6">
        <f>0.201*H130^2.4517</f>
        <v>5.1554234421084741</v>
      </c>
      <c r="M130" s="6"/>
      <c r="N130" s="30">
        <f t="shared" si="21"/>
        <v>5.1554234421084741</v>
      </c>
    </row>
    <row r="131" spans="1:18" x14ac:dyDescent="0.3">
      <c r="A131" s="5">
        <v>44629</v>
      </c>
      <c r="B131" s="6" t="s">
        <v>13</v>
      </c>
      <c r="C131" s="16" t="s">
        <v>12</v>
      </c>
      <c r="D131" s="29">
        <v>1</v>
      </c>
      <c r="E131" s="2" t="s">
        <v>22</v>
      </c>
      <c r="F131" s="3" t="s">
        <v>16</v>
      </c>
      <c r="G131" s="2">
        <v>17.2</v>
      </c>
      <c r="H131" s="6">
        <f t="shared" si="15"/>
        <v>5.4749172396231218</v>
      </c>
      <c r="I131" s="6"/>
      <c r="J131" s="2" t="s">
        <v>18</v>
      </c>
      <c r="K131" s="2"/>
      <c r="L131" s="6">
        <f>0.201*H131^2.4517</f>
        <v>12.986027491772017</v>
      </c>
      <c r="M131" s="6"/>
      <c r="N131" s="30">
        <f t="shared" si="21"/>
        <v>12.986027491772017</v>
      </c>
      <c r="Q131" s="7" t="s">
        <v>39</v>
      </c>
      <c r="R131" s="7" t="s">
        <v>40</v>
      </c>
    </row>
    <row r="132" spans="1:18" x14ac:dyDescent="0.3">
      <c r="A132" s="5">
        <v>44629</v>
      </c>
      <c r="B132" s="6" t="s">
        <v>13</v>
      </c>
      <c r="C132" s="16" t="s">
        <v>12</v>
      </c>
      <c r="D132" s="29">
        <v>1</v>
      </c>
      <c r="E132" s="2" t="s">
        <v>22</v>
      </c>
      <c r="F132" s="3" t="s">
        <v>16</v>
      </c>
      <c r="G132" s="2">
        <v>14.3</v>
      </c>
      <c r="H132" s="6">
        <f t="shared" si="15"/>
        <v>4.5518207282913172</v>
      </c>
      <c r="I132" s="6"/>
      <c r="J132" s="2" t="s">
        <v>18</v>
      </c>
      <c r="K132" s="2"/>
      <c r="L132" s="6">
        <f>0.201*H132^2.4517</f>
        <v>8.2578803825504998</v>
      </c>
      <c r="M132" s="6"/>
      <c r="N132" s="30">
        <f t="shared" si="21"/>
        <v>8.2578803825504998</v>
      </c>
      <c r="O132" s="17" t="s">
        <v>35</v>
      </c>
      <c r="P132" s="9" t="s">
        <v>36</v>
      </c>
      <c r="Q132" s="9" t="s">
        <v>37</v>
      </c>
      <c r="R132" s="9" t="s">
        <v>38</v>
      </c>
    </row>
    <row r="133" spans="1:18" ht="15" thickBot="1" x14ac:dyDescent="0.35">
      <c r="A133" s="37">
        <v>44629</v>
      </c>
      <c r="B133" s="19" t="s">
        <v>13</v>
      </c>
      <c r="C133" s="48" t="s">
        <v>12</v>
      </c>
      <c r="D133" s="50">
        <v>1</v>
      </c>
      <c r="E133" s="18" t="s">
        <v>22</v>
      </c>
      <c r="F133" s="20" t="s">
        <v>16</v>
      </c>
      <c r="G133" s="18">
        <v>35.9</v>
      </c>
      <c r="H133" s="19">
        <f t="shared" si="15"/>
        <v>11.427298192004073</v>
      </c>
      <c r="I133" s="19"/>
      <c r="J133" s="18" t="s">
        <v>18</v>
      </c>
      <c r="K133" s="18"/>
      <c r="L133" s="19">
        <f>0.201*H133^2.4517</f>
        <v>78.878071555427596</v>
      </c>
      <c r="M133" s="19"/>
      <c r="N133" s="51">
        <f t="shared" si="21"/>
        <v>78.878071555427596</v>
      </c>
      <c r="O133" s="49">
        <f>SUM(N86:N133)</f>
        <v>1530.3836011035135</v>
      </c>
      <c r="P133" s="15">
        <f>O133/1000</f>
        <v>1.5303836011035135</v>
      </c>
      <c r="Q133" s="15">
        <f>P133*100</f>
        <v>153.03836011035133</v>
      </c>
      <c r="R133" s="15">
        <f>Q133*0.48</f>
        <v>73.458412852968635</v>
      </c>
    </row>
    <row r="134" spans="1:18" s="40" customFormat="1" x14ac:dyDescent="0.3">
      <c r="A134" s="39">
        <v>44630</v>
      </c>
      <c r="B134" s="26" t="s">
        <v>13</v>
      </c>
      <c r="C134" s="58" t="s">
        <v>12</v>
      </c>
      <c r="D134" s="24">
        <v>2</v>
      </c>
      <c r="E134" s="25" t="s">
        <v>20</v>
      </c>
      <c r="F134" s="27" t="s">
        <v>14</v>
      </c>
      <c r="G134" s="25">
        <v>8</v>
      </c>
      <c r="H134" s="26">
        <f t="shared" si="15"/>
        <v>2.5464731347084291</v>
      </c>
      <c r="I134" s="26"/>
      <c r="J134" s="25" t="s">
        <v>17</v>
      </c>
      <c r="K134" s="25">
        <v>3</v>
      </c>
      <c r="L134" s="26">
        <f>0.3338*H134^2.3153</f>
        <v>2.9064116630948411</v>
      </c>
      <c r="M134" s="52">
        <f>L134-(L134*0.3)</f>
        <v>2.0344881641663886</v>
      </c>
      <c r="N134" s="53">
        <f>M134</f>
        <v>2.0344881641663886</v>
      </c>
      <c r="O134" s="55"/>
    </row>
    <row r="135" spans="1:18" x14ac:dyDescent="0.3">
      <c r="A135" s="41">
        <v>44630</v>
      </c>
      <c r="B135" s="6" t="s">
        <v>13</v>
      </c>
      <c r="C135" s="16" t="s">
        <v>12</v>
      </c>
      <c r="D135" s="29">
        <v>2</v>
      </c>
      <c r="E135" s="2" t="s">
        <v>20</v>
      </c>
      <c r="F135" s="3" t="s">
        <v>14</v>
      </c>
      <c r="G135" s="2">
        <v>22.5</v>
      </c>
      <c r="H135" s="6">
        <f t="shared" si="15"/>
        <v>7.1619556913674565</v>
      </c>
      <c r="I135" s="6"/>
      <c r="J135" s="2" t="s">
        <v>18</v>
      </c>
      <c r="K135" s="2"/>
      <c r="L135" s="6">
        <f>0.3338*H135^2.3153</f>
        <v>31.852319616861532</v>
      </c>
      <c r="M135" s="6"/>
      <c r="N135" s="30">
        <f t="shared" ref="N135:N136" si="22">L135</f>
        <v>31.852319616861532</v>
      </c>
    </row>
    <row r="136" spans="1:18" x14ac:dyDescent="0.3">
      <c r="A136" s="41">
        <v>44630</v>
      </c>
      <c r="B136" s="6" t="s">
        <v>13</v>
      </c>
      <c r="C136" s="16" t="s">
        <v>12</v>
      </c>
      <c r="D136" s="29">
        <v>2</v>
      </c>
      <c r="E136" s="2" t="s">
        <v>20</v>
      </c>
      <c r="F136" s="3" t="s">
        <v>14</v>
      </c>
      <c r="G136" s="2">
        <v>28.7</v>
      </c>
      <c r="H136" s="6">
        <f t="shared" ref="H136:H199" si="23">G136/3.1416</f>
        <v>9.1354723707664878</v>
      </c>
      <c r="I136" s="6"/>
      <c r="J136" s="2" t="s">
        <v>18</v>
      </c>
      <c r="K136" s="2"/>
      <c r="L136" s="6">
        <f>0.3338*H136^2.3153</f>
        <v>55.958599445505101</v>
      </c>
      <c r="M136" s="6"/>
      <c r="N136" s="30">
        <f t="shared" si="22"/>
        <v>55.958599445505101</v>
      </c>
    </row>
    <row r="137" spans="1:18" x14ac:dyDescent="0.3">
      <c r="A137" s="41">
        <v>44630</v>
      </c>
      <c r="B137" s="6" t="s">
        <v>13</v>
      </c>
      <c r="C137" s="16" t="s">
        <v>12</v>
      </c>
      <c r="D137" s="29">
        <v>2</v>
      </c>
      <c r="E137" s="2" t="s">
        <v>20</v>
      </c>
      <c r="F137" s="3" t="s">
        <v>16</v>
      </c>
      <c r="G137" s="2">
        <v>23.1</v>
      </c>
      <c r="H137" s="6">
        <f t="shared" si="23"/>
        <v>7.3529411764705888</v>
      </c>
      <c r="I137" s="6"/>
      <c r="J137" s="2" t="s">
        <v>17</v>
      </c>
      <c r="K137" s="2">
        <v>3</v>
      </c>
      <c r="L137" s="6">
        <f>0.201*H137^2.4517</f>
        <v>26.760776798904313</v>
      </c>
      <c r="M137" s="11">
        <f t="shared" ref="M137:M138" si="24">L137-(L137*0.3)</f>
        <v>18.732543759233018</v>
      </c>
      <c r="N137" s="31">
        <f t="shared" ref="N137:N138" si="25">M137</f>
        <v>18.732543759233018</v>
      </c>
      <c r="O137" s="10"/>
    </row>
    <row r="138" spans="1:18" x14ac:dyDescent="0.3">
      <c r="A138" s="41">
        <v>44630</v>
      </c>
      <c r="B138" s="6" t="s">
        <v>13</v>
      </c>
      <c r="C138" s="16" t="s">
        <v>12</v>
      </c>
      <c r="D138" s="29">
        <v>2</v>
      </c>
      <c r="E138" s="2" t="s">
        <v>20</v>
      </c>
      <c r="F138" s="3" t="s">
        <v>15</v>
      </c>
      <c r="G138" s="2">
        <v>38</v>
      </c>
      <c r="H138" s="6">
        <f t="shared" si="23"/>
        <v>12.095747389865037</v>
      </c>
      <c r="I138" s="6"/>
      <c r="J138" s="2" t="s">
        <v>17</v>
      </c>
      <c r="K138" s="2">
        <v>3</v>
      </c>
      <c r="L138" s="6">
        <f>0.2334*H138^2.2264</f>
        <v>60.044649436204971</v>
      </c>
      <c r="M138" s="11">
        <f t="shared" si="24"/>
        <v>42.031254605343477</v>
      </c>
      <c r="N138" s="31">
        <f t="shared" si="25"/>
        <v>42.031254605343477</v>
      </c>
      <c r="O138" s="10"/>
    </row>
    <row r="139" spans="1:18" x14ac:dyDescent="0.3">
      <c r="A139" s="41">
        <v>44630</v>
      </c>
      <c r="B139" s="6" t="s">
        <v>13</v>
      </c>
      <c r="C139" s="16" t="s">
        <v>12</v>
      </c>
      <c r="D139" s="29">
        <v>2</v>
      </c>
      <c r="E139" s="2" t="s">
        <v>20</v>
      </c>
      <c r="F139" s="3" t="s">
        <v>15</v>
      </c>
      <c r="G139" s="2">
        <v>38.200000000000003</v>
      </c>
      <c r="H139" s="6">
        <f t="shared" si="23"/>
        <v>12.159409218232749</v>
      </c>
      <c r="I139" s="6"/>
      <c r="J139" s="2" t="s">
        <v>18</v>
      </c>
      <c r="K139" s="2"/>
      <c r="L139" s="6">
        <f>0.2334*H139^2.2264</f>
        <v>60.750517985182007</v>
      </c>
      <c r="M139" s="6"/>
      <c r="N139" s="30">
        <f>L139</f>
        <v>60.750517985182007</v>
      </c>
    </row>
    <row r="140" spans="1:18" x14ac:dyDescent="0.3">
      <c r="A140" s="41">
        <v>44630</v>
      </c>
      <c r="B140" s="6" t="s">
        <v>13</v>
      </c>
      <c r="C140" s="16" t="s">
        <v>12</v>
      </c>
      <c r="D140" s="29">
        <v>2</v>
      </c>
      <c r="E140" s="2" t="s">
        <v>20</v>
      </c>
      <c r="F140" s="3" t="s">
        <v>14</v>
      </c>
      <c r="G140" s="2">
        <v>19</v>
      </c>
      <c r="H140" s="6">
        <f t="shared" si="23"/>
        <v>6.0478736949325187</v>
      </c>
      <c r="I140" s="6"/>
      <c r="J140" s="2" t="s">
        <v>17</v>
      </c>
      <c r="K140" s="2">
        <v>1</v>
      </c>
      <c r="L140" s="6">
        <f>0.3338*H140^2.3153</f>
        <v>21.534316561532801</v>
      </c>
      <c r="M140" s="11">
        <f>L140-(L140*0.3)</f>
        <v>15.07402159307296</v>
      </c>
      <c r="N140" s="31">
        <f>M140</f>
        <v>15.07402159307296</v>
      </c>
      <c r="O140" s="10"/>
    </row>
    <row r="141" spans="1:18" x14ac:dyDescent="0.3">
      <c r="A141" s="41">
        <v>44630</v>
      </c>
      <c r="B141" s="6" t="s">
        <v>13</v>
      </c>
      <c r="C141" s="16" t="s">
        <v>12</v>
      </c>
      <c r="D141" s="29">
        <v>2</v>
      </c>
      <c r="E141" s="2" t="s">
        <v>20</v>
      </c>
      <c r="F141" s="3" t="s">
        <v>14</v>
      </c>
      <c r="G141" s="2">
        <v>47</v>
      </c>
      <c r="H141" s="6">
        <f t="shared" si="23"/>
        <v>14.96052966641202</v>
      </c>
      <c r="I141" s="6"/>
      <c r="J141" s="2" t="s">
        <v>18</v>
      </c>
      <c r="K141" s="2"/>
      <c r="L141" s="6">
        <f>0.3338*H141^2.3153</f>
        <v>175.32387111797175</v>
      </c>
      <c r="M141" s="6"/>
      <c r="N141" s="30">
        <f t="shared" ref="N141:N147" si="26">L141</f>
        <v>175.32387111797175</v>
      </c>
    </row>
    <row r="142" spans="1:18" x14ac:dyDescent="0.3">
      <c r="A142" s="41">
        <v>44630</v>
      </c>
      <c r="B142" s="6" t="s">
        <v>13</v>
      </c>
      <c r="C142" s="16" t="s">
        <v>12</v>
      </c>
      <c r="D142" s="29">
        <v>2</v>
      </c>
      <c r="E142" s="2" t="s">
        <v>20</v>
      </c>
      <c r="F142" s="3" t="s">
        <v>14</v>
      </c>
      <c r="G142" s="2">
        <v>3.9</v>
      </c>
      <c r="H142" s="6">
        <f t="shared" si="23"/>
        <v>1.241405653170359</v>
      </c>
      <c r="I142" s="6"/>
      <c r="J142" s="2" t="s">
        <v>18</v>
      </c>
      <c r="K142" s="2"/>
      <c r="L142" s="6">
        <f>0.3338*H142^2.3153</f>
        <v>0.55071228600888722</v>
      </c>
      <c r="M142" s="6"/>
      <c r="N142" s="30">
        <f t="shared" si="26"/>
        <v>0.55071228600888722</v>
      </c>
    </row>
    <row r="143" spans="1:18" x14ac:dyDescent="0.3">
      <c r="A143" s="41">
        <v>44630</v>
      </c>
      <c r="B143" s="6" t="s">
        <v>13</v>
      </c>
      <c r="C143" s="16" t="s">
        <v>12</v>
      </c>
      <c r="D143" s="29">
        <v>2</v>
      </c>
      <c r="E143" s="2" t="s">
        <v>20</v>
      </c>
      <c r="F143" s="3" t="s">
        <v>14</v>
      </c>
      <c r="G143" s="2">
        <v>42.5</v>
      </c>
      <c r="H143" s="6">
        <f t="shared" si="23"/>
        <v>13.528138528138529</v>
      </c>
      <c r="I143" s="6"/>
      <c r="J143" s="2" t="s">
        <v>18</v>
      </c>
      <c r="K143" s="2"/>
      <c r="L143" s="6">
        <f>0.3338*H143^2.3153</f>
        <v>138.88065960598959</v>
      </c>
      <c r="M143" s="6"/>
      <c r="N143" s="30">
        <f t="shared" si="26"/>
        <v>138.88065960598959</v>
      </c>
    </row>
    <row r="144" spans="1:18" x14ac:dyDescent="0.3">
      <c r="A144" s="41">
        <v>44630</v>
      </c>
      <c r="B144" s="6" t="s">
        <v>13</v>
      </c>
      <c r="C144" s="16" t="s">
        <v>12</v>
      </c>
      <c r="D144" s="29">
        <v>2</v>
      </c>
      <c r="E144" s="2" t="s">
        <v>20</v>
      </c>
      <c r="F144" s="3" t="s">
        <v>14</v>
      </c>
      <c r="G144" s="2">
        <v>31.5</v>
      </c>
      <c r="H144" s="6">
        <f t="shared" si="23"/>
        <v>10.026737967914439</v>
      </c>
      <c r="I144" s="6"/>
      <c r="J144" s="2" t="s">
        <v>18</v>
      </c>
      <c r="K144" s="2"/>
      <c r="L144" s="6">
        <f>0.3338*H144^2.3153</f>
        <v>69.417873545002109</v>
      </c>
      <c r="M144" s="6"/>
      <c r="N144" s="30">
        <f t="shared" si="26"/>
        <v>69.417873545002109</v>
      </c>
    </row>
    <row r="145" spans="1:18" x14ac:dyDescent="0.3">
      <c r="A145" s="41">
        <v>44630</v>
      </c>
      <c r="B145" s="6" t="s">
        <v>13</v>
      </c>
      <c r="C145" s="16" t="s">
        <v>12</v>
      </c>
      <c r="D145" s="29">
        <v>2</v>
      </c>
      <c r="E145" s="2" t="s">
        <v>20</v>
      </c>
      <c r="F145" s="3" t="s">
        <v>14</v>
      </c>
      <c r="G145" s="2">
        <v>22.5</v>
      </c>
      <c r="H145" s="6">
        <f t="shared" si="23"/>
        <v>7.1619556913674565</v>
      </c>
      <c r="I145" s="6"/>
      <c r="J145" s="2" t="s">
        <v>18</v>
      </c>
      <c r="K145" s="2"/>
      <c r="L145" s="6">
        <f>0.3338*H145^2.3153</f>
        <v>31.852319616861532</v>
      </c>
      <c r="M145" s="6"/>
      <c r="N145" s="30">
        <f t="shared" si="26"/>
        <v>31.852319616861532</v>
      </c>
    </row>
    <row r="146" spans="1:18" x14ac:dyDescent="0.3">
      <c r="A146" s="41">
        <v>44630</v>
      </c>
      <c r="B146" s="6" t="s">
        <v>13</v>
      </c>
      <c r="C146" s="16" t="s">
        <v>12</v>
      </c>
      <c r="D146" s="29">
        <v>2</v>
      </c>
      <c r="E146" s="2" t="s">
        <v>20</v>
      </c>
      <c r="F146" s="3" t="s">
        <v>15</v>
      </c>
      <c r="G146" s="2">
        <v>49.4</v>
      </c>
      <c r="H146" s="6">
        <f t="shared" si="23"/>
        <v>15.724471606824547</v>
      </c>
      <c r="I146" s="6"/>
      <c r="J146" s="2" t="s">
        <v>18</v>
      </c>
      <c r="K146" s="2"/>
      <c r="L146" s="6">
        <f>0.2334*H146^2.2264</f>
        <v>107.68563991552503</v>
      </c>
      <c r="M146" s="6"/>
      <c r="N146" s="30">
        <f t="shared" si="26"/>
        <v>107.68563991552503</v>
      </c>
    </row>
    <row r="147" spans="1:18" x14ac:dyDescent="0.3">
      <c r="A147" s="41">
        <v>44630</v>
      </c>
      <c r="B147" s="6" t="s">
        <v>13</v>
      </c>
      <c r="C147" s="16" t="s">
        <v>12</v>
      </c>
      <c r="D147" s="29">
        <v>2</v>
      </c>
      <c r="E147" s="2" t="s">
        <v>20</v>
      </c>
      <c r="F147" s="3" t="s">
        <v>14</v>
      </c>
      <c r="G147" s="2">
        <v>39</v>
      </c>
      <c r="H147" s="6">
        <f t="shared" si="23"/>
        <v>12.41405653170359</v>
      </c>
      <c r="I147" s="6"/>
      <c r="J147" s="2" t="s">
        <v>18</v>
      </c>
      <c r="K147" s="2"/>
      <c r="L147" s="6">
        <f>0.3338*H147^2.3153</f>
        <v>113.82162074861294</v>
      </c>
      <c r="M147" s="6"/>
      <c r="N147" s="30">
        <f t="shared" si="26"/>
        <v>113.82162074861294</v>
      </c>
      <c r="Q147" s="7" t="s">
        <v>39</v>
      </c>
      <c r="R147" s="7" t="s">
        <v>40</v>
      </c>
    </row>
    <row r="148" spans="1:18" x14ac:dyDescent="0.3">
      <c r="A148" s="41">
        <v>44630</v>
      </c>
      <c r="B148" s="6" t="s">
        <v>13</v>
      </c>
      <c r="C148" s="16" t="s">
        <v>12</v>
      </c>
      <c r="D148" s="29">
        <v>2</v>
      </c>
      <c r="E148" s="2" t="s">
        <v>20</v>
      </c>
      <c r="F148" s="3" t="s">
        <v>16</v>
      </c>
      <c r="G148" s="2">
        <v>33.200000000000003</v>
      </c>
      <c r="H148" s="6">
        <f t="shared" si="23"/>
        <v>10.567863509039981</v>
      </c>
      <c r="I148" s="6"/>
      <c r="J148" s="2" t="s">
        <v>17</v>
      </c>
      <c r="K148" s="2">
        <v>3</v>
      </c>
      <c r="L148" s="6">
        <f>0.201*H148^2.4517</f>
        <v>65.118661401200583</v>
      </c>
      <c r="M148" s="11">
        <f>L148-(L148*0.3)</f>
        <v>45.58306298084041</v>
      </c>
      <c r="N148" s="31">
        <f>M148</f>
        <v>45.58306298084041</v>
      </c>
      <c r="O148" s="17" t="s">
        <v>35</v>
      </c>
      <c r="P148" s="9" t="s">
        <v>36</v>
      </c>
      <c r="Q148" s="9" t="s">
        <v>37</v>
      </c>
      <c r="R148" s="9" t="s">
        <v>38</v>
      </c>
    </row>
    <row r="149" spans="1:18" s="44" customFormat="1" ht="15" thickBot="1" x14ac:dyDescent="0.35">
      <c r="A149" s="42">
        <v>44630</v>
      </c>
      <c r="B149" s="34" t="s">
        <v>13</v>
      </c>
      <c r="C149" s="47" t="s">
        <v>12</v>
      </c>
      <c r="D149" s="32">
        <v>2</v>
      </c>
      <c r="E149" s="33" t="s">
        <v>20</v>
      </c>
      <c r="F149" s="35" t="s">
        <v>14</v>
      </c>
      <c r="G149" s="33">
        <v>10.199999999999999</v>
      </c>
      <c r="H149" s="34">
        <f t="shared" si="23"/>
        <v>3.2467532467532467</v>
      </c>
      <c r="I149" s="34"/>
      <c r="J149" s="33" t="s">
        <v>18</v>
      </c>
      <c r="K149" s="33"/>
      <c r="L149" s="34">
        <f>0.3338*H149^2.3153</f>
        <v>5.100877083772672</v>
      </c>
      <c r="M149" s="34"/>
      <c r="N149" s="36">
        <f t="shared" ref="N149:N151" si="27">L149</f>
        <v>5.100877083772672</v>
      </c>
      <c r="O149" s="49">
        <f>SUM(N134:N149)</f>
        <v>914.65038206994939</v>
      </c>
      <c r="P149" s="15">
        <f>O149/1000</f>
        <v>0.91465038206994942</v>
      </c>
      <c r="Q149" s="15">
        <f>P149*100</f>
        <v>91.465038206994947</v>
      </c>
      <c r="R149" s="15">
        <f>Q149*0.48</f>
        <v>43.903218339357572</v>
      </c>
    </row>
    <row r="150" spans="1:18" x14ac:dyDescent="0.3">
      <c r="A150" s="38">
        <v>44630</v>
      </c>
      <c r="B150" s="22" t="s">
        <v>13</v>
      </c>
      <c r="C150" s="45" t="s">
        <v>12</v>
      </c>
      <c r="D150" s="59">
        <v>2</v>
      </c>
      <c r="E150" s="21" t="s">
        <v>23</v>
      </c>
      <c r="F150" s="23" t="s">
        <v>16</v>
      </c>
      <c r="G150" s="21">
        <v>15.1</v>
      </c>
      <c r="H150" s="22">
        <f t="shared" si="23"/>
        <v>4.8064680417621597</v>
      </c>
      <c r="I150" s="22"/>
      <c r="J150" s="21" t="s">
        <v>18</v>
      </c>
      <c r="K150" s="21"/>
      <c r="L150" s="22">
        <f>0.201*H150^2.4517</f>
        <v>9.4368924678099262</v>
      </c>
      <c r="M150" s="22"/>
      <c r="N150" s="60">
        <f t="shared" si="27"/>
        <v>9.4368924678099262</v>
      </c>
    </row>
    <row r="151" spans="1:18" x14ac:dyDescent="0.3">
      <c r="A151" s="5">
        <v>44630</v>
      </c>
      <c r="B151" s="6" t="s">
        <v>13</v>
      </c>
      <c r="C151" s="16" t="s">
        <v>12</v>
      </c>
      <c r="D151" s="29">
        <v>2</v>
      </c>
      <c r="E151" s="2" t="s">
        <v>23</v>
      </c>
      <c r="F151" s="3" t="s">
        <v>14</v>
      </c>
      <c r="G151" s="2">
        <v>10.7</v>
      </c>
      <c r="H151" s="6">
        <f t="shared" si="23"/>
        <v>3.4059078176725235</v>
      </c>
      <c r="I151" s="6"/>
      <c r="J151" s="2" t="s">
        <v>18</v>
      </c>
      <c r="K151" s="2"/>
      <c r="L151" s="6">
        <f>0.3338*H151^2.3153</f>
        <v>5.6985602088065086</v>
      </c>
      <c r="M151" s="6"/>
      <c r="N151" s="30">
        <f t="shared" si="27"/>
        <v>5.6985602088065086</v>
      </c>
    </row>
    <row r="152" spans="1:18" x14ac:dyDescent="0.3">
      <c r="A152" s="5">
        <v>44630</v>
      </c>
      <c r="B152" s="6" t="s">
        <v>13</v>
      </c>
      <c r="C152" s="16" t="s">
        <v>12</v>
      </c>
      <c r="D152" s="29">
        <v>2</v>
      </c>
      <c r="E152" s="2" t="s">
        <v>23</v>
      </c>
      <c r="F152" s="3" t="s">
        <v>16</v>
      </c>
      <c r="G152" s="2">
        <v>23.4</v>
      </c>
      <c r="H152" s="6">
        <f t="shared" si="23"/>
        <v>7.448433919022154</v>
      </c>
      <c r="I152" s="6"/>
      <c r="J152" s="2" t="s">
        <v>17</v>
      </c>
      <c r="K152" s="2">
        <v>2</v>
      </c>
      <c r="L152" s="6">
        <f>0.201*H152^2.4517</f>
        <v>27.620894705102284</v>
      </c>
      <c r="M152" s="11">
        <f>L152-(L152*0.15)</f>
        <v>23.477760499336942</v>
      </c>
      <c r="N152" s="31">
        <f>M152</f>
        <v>23.477760499336942</v>
      </c>
      <c r="O152" s="10"/>
    </row>
    <row r="153" spans="1:18" x14ac:dyDescent="0.3">
      <c r="A153" s="5">
        <v>44630</v>
      </c>
      <c r="B153" s="6" t="s">
        <v>13</v>
      </c>
      <c r="C153" s="16" t="s">
        <v>12</v>
      </c>
      <c r="D153" s="29">
        <v>2</v>
      </c>
      <c r="E153" s="2" t="s">
        <v>23</v>
      </c>
      <c r="F153" s="3" t="s">
        <v>16</v>
      </c>
      <c r="G153" s="2">
        <v>39.4</v>
      </c>
      <c r="H153" s="6">
        <f t="shared" si="23"/>
        <v>12.541380188439012</v>
      </c>
      <c r="I153" s="6"/>
      <c r="J153" s="2" t="s">
        <v>18</v>
      </c>
      <c r="K153" s="2"/>
      <c r="L153" s="6">
        <f>0.201*H153^2.4517</f>
        <v>99.08531895697665</v>
      </c>
      <c r="M153" s="6"/>
      <c r="N153" s="30">
        <f t="shared" ref="N153:N158" si="28">L153</f>
        <v>99.08531895697665</v>
      </c>
    </row>
    <row r="154" spans="1:18" x14ac:dyDescent="0.3">
      <c r="A154" s="5">
        <v>44630</v>
      </c>
      <c r="B154" s="6" t="s">
        <v>13</v>
      </c>
      <c r="C154" s="16" t="s">
        <v>12</v>
      </c>
      <c r="D154" s="29">
        <v>2</v>
      </c>
      <c r="E154" s="2" t="s">
        <v>23</v>
      </c>
      <c r="F154" s="3" t="s">
        <v>16</v>
      </c>
      <c r="G154" s="2">
        <v>45.6</v>
      </c>
      <c r="H154" s="6">
        <f t="shared" si="23"/>
        <v>14.514896867838045</v>
      </c>
      <c r="I154" s="6"/>
      <c r="J154" s="2" t="s">
        <v>18</v>
      </c>
      <c r="K154" s="2"/>
      <c r="L154" s="6">
        <f>0.201*H154^2.4517</f>
        <v>141.78011668096624</v>
      </c>
      <c r="M154" s="6"/>
      <c r="N154" s="30">
        <f t="shared" si="28"/>
        <v>141.78011668096624</v>
      </c>
    </row>
    <row r="155" spans="1:18" x14ac:dyDescent="0.3">
      <c r="A155" s="5">
        <v>44630</v>
      </c>
      <c r="B155" s="6" t="s">
        <v>13</v>
      </c>
      <c r="C155" s="16" t="s">
        <v>12</v>
      </c>
      <c r="D155" s="29">
        <v>2</v>
      </c>
      <c r="E155" s="2" t="s">
        <v>23</v>
      </c>
      <c r="F155" s="3" t="s">
        <v>16</v>
      </c>
      <c r="G155" s="2">
        <v>13.8</v>
      </c>
      <c r="H155" s="6">
        <f t="shared" si="23"/>
        <v>4.39266615737204</v>
      </c>
      <c r="I155" s="6"/>
      <c r="J155" s="2" t="s">
        <v>18</v>
      </c>
      <c r="K155" s="2"/>
      <c r="L155" s="6">
        <f>0.201*H155^2.4517</f>
        <v>7.5678546236159558</v>
      </c>
      <c r="M155" s="6"/>
      <c r="N155" s="30">
        <f t="shared" si="28"/>
        <v>7.5678546236159558</v>
      </c>
    </row>
    <row r="156" spans="1:18" x14ac:dyDescent="0.3">
      <c r="A156" s="5">
        <v>44630</v>
      </c>
      <c r="B156" s="6" t="s">
        <v>13</v>
      </c>
      <c r="C156" s="16" t="s">
        <v>12</v>
      </c>
      <c r="D156" s="29">
        <v>2</v>
      </c>
      <c r="E156" s="2" t="s">
        <v>23</v>
      </c>
      <c r="F156" s="3" t="s">
        <v>16</v>
      </c>
      <c r="G156" s="2">
        <v>21.2</v>
      </c>
      <c r="H156" s="6">
        <f t="shared" si="23"/>
        <v>6.7481538069773359</v>
      </c>
      <c r="I156" s="6"/>
      <c r="J156" s="2" t="s">
        <v>18</v>
      </c>
      <c r="K156" s="2"/>
      <c r="L156" s="6">
        <f>0.201*H156^2.4517</f>
        <v>21.682475029341219</v>
      </c>
      <c r="M156" s="6"/>
      <c r="N156" s="30">
        <f t="shared" si="28"/>
        <v>21.682475029341219</v>
      </c>
    </row>
    <row r="157" spans="1:18" x14ac:dyDescent="0.3">
      <c r="A157" s="5">
        <v>44630</v>
      </c>
      <c r="B157" s="6" t="s">
        <v>13</v>
      </c>
      <c r="C157" s="16" t="s">
        <v>12</v>
      </c>
      <c r="D157" s="29">
        <v>2</v>
      </c>
      <c r="E157" s="2" t="s">
        <v>23</v>
      </c>
      <c r="F157" s="3" t="s">
        <v>16</v>
      </c>
      <c r="G157" s="2">
        <v>35.799999999999997</v>
      </c>
      <c r="H157" s="6">
        <f t="shared" si="23"/>
        <v>11.395467277820218</v>
      </c>
      <c r="I157" s="6"/>
      <c r="J157" s="2" t="s">
        <v>18</v>
      </c>
      <c r="K157" s="2"/>
      <c r="L157" s="6">
        <f>0.201*H157^2.4517</f>
        <v>78.340482327781686</v>
      </c>
      <c r="M157" s="6"/>
      <c r="N157" s="30">
        <f t="shared" si="28"/>
        <v>78.340482327781686</v>
      </c>
    </row>
    <row r="158" spans="1:18" x14ac:dyDescent="0.3">
      <c r="A158" s="5">
        <v>44630</v>
      </c>
      <c r="B158" s="6" t="s">
        <v>13</v>
      </c>
      <c r="C158" s="16" t="s">
        <v>12</v>
      </c>
      <c r="D158" s="29">
        <v>2</v>
      </c>
      <c r="E158" s="2" t="s">
        <v>23</v>
      </c>
      <c r="F158" s="3" t="s">
        <v>16</v>
      </c>
      <c r="G158" s="2">
        <v>9.3000000000000007</v>
      </c>
      <c r="H158" s="6">
        <f t="shared" si="23"/>
        <v>2.9602750190985487</v>
      </c>
      <c r="I158" s="6"/>
      <c r="J158" s="2" t="s">
        <v>18</v>
      </c>
      <c r="K158" s="2"/>
      <c r="L158" s="6">
        <f>0.201*H158^2.4517</f>
        <v>2.8758145034563873</v>
      </c>
      <c r="M158" s="6"/>
      <c r="N158" s="30">
        <f t="shared" si="28"/>
        <v>2.8758145034563873</v>
      </c>
    </row>
    <row r="159" spans="1:18" x14ac:dyDescent="0.3">
      <c r="A159" s="5">
        <v>44630</v>
      </c>
      <c r="B159" s="6" t="s">
        <v>13</v>
      </c>
      <c r="C159" s="16" t="s">
        <v>12</v>
      </c>
      <c r="D159" s="29">
        <v>2</v>
      </c>
      <c r="E159" s="2" t="s">
        <v>23</v>
      </c>
      <c r="F159" s="3" t="s">
        <v>16</v>
      </c>
      <c r="G159" s="2">
        <v>19.600000000000001</v>
      </c>
      <c r="H159" s="6">
        <f t="shared" si="23"/>
        <v>6.238859180035651</v>
      </c>
      <c r="I159" s="6"/>
      <c r="J159" s="2" t="s">
        <v>17</v>
      </c>
      <c r="K159" s="2">
        <v>3</v>
      </c>
      <c r="L159" s="6">
        <f>0.201*H159^2.4517</f>
        <v>17.887738396618335</v>
      </c>
      <c r="M159" s="11">
        <f>L159-(L159*0.3)</f>
        <v>12.521416877632834</v>
      </c>
      <c r="N159" s="31">
        <f>M159</f>
        <v>12.521416877632834</v>
      </c>
      <c r="O159" s="10"/>
    </row>
    <row r="160" spans="1:18" x14ac:dyDescent="0.3">
      <c r="A160" s="5">
        <v>44630</v>
      </c>
      <c r="B160" s="6" t="s">
        <v>13</v>
      </c>
      <c r="C160" s="16" t="s">
        <v>12</v>
      </c>
      <c r="D160" s="29">
        <v>2</v>
      </c>
      <c r="E160" s="2" t="s">
        <v>23</v>
      </c>
      <c r="F160" s="3" t="s">
        <v>16</v>
      </c>
      <c r="G160" s="2">
        <v>48.4</v>
      </c>
      <c r="H160" s="6">
        <f t="shared" si="23"/>
        <v>15.406162464985995</v>
      </c>
      <c r="I160" s="6"/>
      <c r="J160" s="2" t="s">
        <v>18</v>
      </c>
      <c r="K160" s="2"/>
      <c r="L160" s="6">
        <f>0.201*H160^2.4517</f>
        <v>164.0841372219067</v>
      </c>
      <c r="M160" s="6"/>
      <c r="N160" s="30">
        <f t="shared" ref="N160:N170" si="29">L160</f>
        <v>164.0841372219067</v>
      </c>
    </row>
    <row r="161" spans="1:15" x14ac:dyDescent="0.3">
      <c r="A161" s="5">
        <v>44630</v>
      </c>
      <c r="B161" s="6" t="s">
        <v>13</v>
      </c>
      <c r="C161" s="16" t="s">
        <v>12</v>
      </c>
      <c r="D161" s="29">
        <v>2</v>
      </c>
      <c r="E161" s="2" t="s">
        <v>23</v>
      </c>
      <c r="F161" s="3" t="s">
        <v>16</v>
      </c>
      <c r="G161" s="2">
        <v>35.799999999999997</v>
      </c>
      <c r="H161" s="6">
        <f t="shared" si="23"/>
        <v>11.395467277820218</v>
      </c>
      <c r="I161" s="6"/>
      <c r="J161" s="2" t="s">
        <v>18</v>
      </c>
      <c r="K161" s="2"/>
      <c r="L161" s="6">
        <f>0.201*H161^2.4517</f>
        <v>78.340482327781686</v>
      </c>
      <c r="M161" s="6"/>
      <c r="N161" s="30">
        <f t="shared" si="29"/>
        <v>78.340482327781686</v>
      </c>
    </row>
    <row r="162" spans="1:15" x14ac:dyDescent="0.3">
      <c r="A162" s="5">
        <v>44630</v>
      </c>
      <c r="B162" s="6" t="s">
        <v>13</v>
      </c>
      <c r="C162" s="16" t="s">
        <v>12</v>
      </c>
      <c r="D162" s="29">
        <v>2</v>
      </c>
      <c r="E162" s="2" t="s">
        <v>23</v>
      </c>
      <c r="F162" s="3" t="s">
        <v>16</v>
      </c>
      <c r="G162" s="2">
        <v>9.1999999999999993</v>
      </c>
      <c r="H162" s="6">
        <f t="shared" si="23"/>
        <v>2.9284441049146928</v>
      </c>
      <c r="I162" s="6"/>
      <c r="J162" s="2" t="s">
        <v>18</v>
      </c>
      <c r="K162" s="2"/>
      <c r="L162" s="6">
        <f>0.201*H162^2.4517</f>
        <v>2.8005919811198092</v>
      </c>
      <c r="M162" s="6"/>
      <c r="N162" s="30">
        <f t="shared" si="29"/>
        <v>2.8005919811198092</v>
      </c>
    </row>
    <row r="163" spans="1:15" x14ac:dyDescent="0.3">
      <c r="A163" s="5">
        <v>44630</v>
      </c>
      <c r="B163" s="6" t="s">
        <v>13</v>
      </c>
      <c r="C163" s="16" t="s">
        <v>12</v>
      </c>
      <c r="D163" s="29">
        <v>2</v>
      </c>
      <c r="E163" s="2" t="s">
        <v>23</v>
      </c>
      <c r="F163" s="3" t="s">
        <v>16</v>
      </c>
      <c r="G163" s="2">
        <v>14.6</v>
      </c>
      <c r="H163" s="6">
        <f t="shared" si="23"/>
        <v>4.6473134708428825</v>
      </c>
      <c r="I163" s="6"/>
      <c r="J163" s="2" t="s">
        <v>18</v>
      </c>
      <c r="K163" s="2"/>
      <c r="L163" s="6">
        <f>0.201*H163^2.4517</f>
        <v>8.6891065182119185</v>
      </c>
      <c r="M163" s="6"/>
      <c r="N163" s="30">
        <f t="shared" si="29"/>
        <v>8.6891065182119185</v>
      </c>
    </row>
    <row r="164" spans="1:15" x14ac:dyDescent="0.3">
      <c r="A164" s="5">
        <v>44630</v>
      </c>
      <c r="B164" s="6" t="s">
        <v>13</v>
      </c>
      <c r="C164" s="16" t="s">
        <v>12</v>
      </c>
      <c r="D164" s="29">
        <v>2</v>
      </c>
      <c r="E164" s="2" t="s">
        <v>23</v>
      </c>
      <c r="F164" s="3" t="s">
        <v>16</v>
      </c>
      <c r="G164" s="2">
        <v>9.1999999999999993</v>
      </c>
      <c r="H164" s="6">
        <f t="shared" si="23"/>
        <v>2.9284441049146928</v>
      </c>
      <c r="I164" s="6"/>
      <c r="J164" s="2" t="s">
        <v>18</v>
      </c>
      <c r="K164" s="2"/>
      <c r="L164" s="6">
        <f>0.201*H164^2.4517</f>
        <v>2.8005919811198092</v>
      </c>
      <c r="M164" s="6"/>
      <c r="N164" s="30">
        <f t="shared" si="29"/>
        <v>2.8005919811198092</v>
      </c>
    </row>
    <row r="165" spans="1:15" x14ac:dyDescent="0.3">
      <c r="A165" s="5">
        <v>44630</v>
      </c>
      <c r="B165" s="6" t="s">
        <v>13</v>
      </c>
      <c r="C165" s="16" t="s">
        <v>12</v>
      </c>
      <c r="D165" s="29">
        <v>2</v>
      </c>
      <c r="E165" s="2" t="s">
        <v>23</v>
      </c>
      <c r="F165" s="3" t="s">
        <v>14</v>
      </c>
      <c r="G165" s="2">
        <v>10.9</v>
      </c>
      <c r="H165" s="6">
        <f t="shared" si="23"/>
        <v>3.4695696460402345</v>
      </c>
      <c r="I165" s="6"/>
      <c r="J165" s="2" t="s">
        <v>18</v>
      </c>
      <c r="K165" s="2"/>
      <c r="L165" s="6">
        <f>0.3338*H165^2.3153</f>
        <v>5.9482121730148361</v>
      </c>
      <c r="M165" s="6"/>
      <c r="N165" s="30">
        <f t="shared" si="29"/>
        <v>5.9482121730148361</v>
      </c>
    </row>
    <row r="166" spans="1:15" x14ac:dyDescent="0.3">
      <c r="A166" s="5">
        <v>44630</v>
      </c>
      <c r="B166" s="6" t="s">
        <v>13</v>
      </c>
      <c r="C166" s="16" t="s">
        <v>12</v>
      </c>
      <c r="D166" s="29">
        <v>2</v>
      </c>
      <c r="E166" s="2" t="s">
        <v>23</v>
      </c>
      <c r="F166" s="3" t="s">
        <v>14</v>
      </c>
      <c r="G166" s="2">
        <v>9.4</v>
      </c>
      <c r="H166" s="6">
        <f t="shared" si="23"/>
        <v>2.9921059332824038</v>
      </c>
      <c r="I166" s="6"/>
      <c r="J166" s="2" t="s">
        <v>18</v>
      </c>
      <c r="K166" s="2"/>
      <c r="L166" s="6">
        <f>0.3338*H166^2.3153</f>
        <v>4.2219763886186774</v>
      </c>
      <c r="M166" s="6"/>
      <c r="N166" s="30">
        <f t="shared" si="29"/>
        <v>4.2219763886186774</v>
      </c>
    </row>
    <row r="167" spans="1:15" x14ac:dyDescent="0.3">
      <c r="A167" s="5">
        <v>44630</v>
      </c>
      <c r="B167" s="6" t="s">
        <v>13</v>
      </c>
      <c r="C167" s="16" t="s">
        <v>12</v>
      </c>
      <c r="D167" s="29">
        <v>2</v>
      </c>
      <c r="E167" s="2" t="s">
        <v>23</v>
      </c>
      <c r="F167" s="3" t="s">
        <v>16</v>
      </c>
      <c r="G167" s="2">
        <v>18.899999999999999</v>
      </c>
      <c r="H167" s="6">
        <f t="shared" si="23"/>
        <v>6.0160427807486627</v>
      </c>
      <c r="I167" s="6"/>
      <c r="J167" s="2" t="s">
        <v>18</v>
      </c>
      <c r="K167" s="2"/>
      <c r="L167" s="6">
        <f>0.201*H167^2.4517</f>
        <v>16.361858404556841</v>
      </c>
      <c r="M167" s="6"/>
      <c r="N167" s="30">
        <f t="shared" si="29"/>
        <v>16.361858404556841</v>
      </c>
    </row>
    <row r="168" spans="1:15" x14ac:dyDescent="0.3">
      <c r="A168" s="5">
        <v>44630</v>
      </c>
      <c r="B168" s="6" t="s">
        <v>13</v>
      </c>
      <c r="C168" s="16" t="s">
        <v>12</v>
      </c>
      <c r="D168" s="29">
        <v>2</v>
      </c>
      <c r="E168" s="2" t="s">
        <v>23</v>
      </c>
      <c r="F168" s="3" t="s">
        <v>16</v>
      </c>
      <c r="G168" s="2">
        <v>20.6</v>
      </c>
      <c r="H168" s="6">
        <f t="shared" si="23"/>
        <v>6.5571683218742045</v>
      </c>
      <c r="I168" s="6"/>
      <c r="J168" s="2" t="s">
        <v>18</v>
      </c>
      <c r="K168" s="2"/>
      <c r="L168" s="6">
        <f>0.201*H168^2.4517</f>
        <v>20.208751746032473</v>
      </c>
      <c r="M168" s="6"/>
      <c r="N168" s="30">
        <f t="shared" si="29"/>
        <v>20.208751746032473</v>
      </c>
    </row>
    <row r="169" spans="1:15" x14ac:dyDescent="0.3">
      <c r="A169" s="5">
        <v>44630</v>
      </c>
      <c r="B169" s="6" t="s">
        <v>13</v>
      </c>
      <c r="C169" s="16" t="s">
        <v>12</v>
      </c>
      <c r="D169" s="29">
        <v>2</v>
      </c>
      <c r="E169" s="2" t="s">
        <v>23</v>
      </c>
      <c r="F169" s="3" t="s">
        <v>16</v>
      </c>
      <c r="G169" s="2">
        <v>56.1</v>
      </c>
      <c r="H169" s="6">
        <f t="shared" si="23"/>
        <v>17.857142857142858</v>
      </c>
      <c r="I169" s="6"/>
      <c r="J169" s="2" t="s">
        <v>18</v>
      </c>
      <c r="K169" s="2"/>
      <c r="L169" s="6">
        <f>0.201*H169^2.4517</f>
        <v>235.64784452221602</v>
      </c>
      <c r="M169" s="6"/>
      <c r="N169" s="30">
        <f t="shared" si="29"/>
        <v>235.64784452221602</v>
      </c>
    </row>
    <row r="170" spans="1:15" x14ac:dyDescent="0.3">
      <c r="A170" s="5">
        <v>44630</v>
      </c>
      <c r="B170" s="6" t="s">
        <v>13</v>
      </c>
      <c r="C170" s="16" t="s">
        <v>12</v>
      </c>
      <c r="D170" s="29">
        <v>2</v>
      </c>
      <c r="E170" s="2" t="s">
        <v>23</v>
      </c>
      <c r="F170" s="3" t="s">
        <v>16</v>
      </c>
      <c r="G170" s="2">
        <v>8.6</v>
      </c>
      <c r="H170" s="6">
        <f t="shared" si="23"/>
        <v>2.7374586198115609</v>
      </c>
      <c r="I170" s="6"/>
      <c r="J170" s="2" t="s">
        <v>18</v>
      </c>
      <c r="K170" s="2"/>
      <c r="L170" s="6">
        <f>0.201*H170^2.4517</f>
        <v>2.3737833404844695</v>
      </c>
      <c r="M170" s="6"/>
      <c r="N170" s="30">
        <f t="shared" si="29"/>
        <v>2.3737833404844695</v>
      </c>
    </row>
    <row r="171" spans="1:15" x14ac:dyDescent="0.3">
      <c r="A171" s="5">
        <v>44630</v>
      </c>
      <c r="B171" s="6" t="s">
        <v>13</v>
      </c>
      <c r="C171" s="16" t="s">
        <v>12</v>
      </c>
      <c r="D171" s="29">
        <v>2</v>
      </c>
      <c r="E171" s="2" t="s">
        <v>23</v>
      </c>
      <c r="F171" s="3" t="s">
        <v>16</v>
      </c>
      <c r="G171" s="2">
        <v>11.7</v>
      </c>
      <c r="H171" s="6">
        <f t="shared" si="23"/>
        <v>3.724216959511077</v>
      </c>
      <c r="I171" s="6"/>
      <c r="J171" s="2" t="s">
        <v>17</v>
      </c>
      <c r="K171" s="2">
        <v>3</v>
      </c>
      <c r="L171" s="6">
        <f>0.201*H171^2.4517</f>
        <v>5.0489666483295457</v>
      </c>
      <c r="M171" s="11">
        <f>L171-(L171*0.3)</f>
        <v>3.5342766538306822</v>
      </c>
      <c r="N171" s="31">
        <f>M171</f>
        <v>3.5342766538306822</v>
      </c>
      <c r="O171" s="10"/>
    </row>
    <row r="172" spans="1:15" x14ac:dyDescent="0.3">
      <c r="A172" s="5">
        <v>44630</v>
      </c>
      <c r="B172" s="6" t="s">
        <v>13</v>
      </c>
      <c r="C172" s="16" t="s">
        <v>12</v>
      </c>
      <c r="D172" s="29">
        <v>2</v>
      </c>
      <c r="E172" s="2" t="s">
        <v>23</v>
      </c>
      <c r="F172" s="3" t="s">
        <v>14</v>
      </c>
      <c r="G172" s="2">
        <v>7.8</v>
      </c>
      <c r="H172" s="6">
        <f t="shared" si="23"/>
        <v>2.482811306340718</v>
      </c>
      <c r="I172" s="6"/>
      <c r="J172" s="2" t="s">
        <v>18</v>
      </c>
      <c r="K172" s="2"/>
      <c r="L172" s="6">
        <f>0.3338*H172^2.3153</f>
        <v>2.7409399088136741</v>
      </c>
      <c r="M172" s="6"/>
      <c r="N172" s="30">
        <f t="shared" ref="N172:N175" si="30">L172</f>
        <v>2.7409399088136741</v>
      </c>
    </row>
    <row r="173" spans="1:15" x14ac:dyDescent="0.3">
      <c r="A173" s="5">
        <v>44630</v>
      </c>
      <c r="B173" s="6" t="s">
        <v>13</v>
      </c>
      <c r="C173" s="16" t="s">
        <v>12</v>
      </c>
      <c r="D173" s="29">
        <v>2</v>
      </c>
      <c r="E173" s="2" t="s">
        <v>23</v>
      </c>
      <c r="F173" s="3" t="s">
        <v>14</v>
      </c>
      <c r="G173" s="2">
        <v>9</v>
      </c>
      <c r="H173" s="6">
        <f t="shared" si="23"/>
        <v>2.8647822765469826</v>
      </c>
      <c r="I173" s="6"/>
      <c r="J173" s="2" t="s">
        <v>18</v>
      </c>
      <c r="K173" s="2"/>
      <c r="L173" s="6">
        <f>0.3338*H173^2.3153</f>
        <v>3.8176012382439257</v>
      </c>
      <c r="M173" s="6"/>
      <c r="N173" s="30">
        <f t="shared" si="30"/>
        <v>3.8176012382439257</v>
      </c>
    </row>
    <row r="174" spans="1:15" x14ac:dyDescent="0.3">
      <c r="A174" s="5">
        <v>44630</v>
      </c>
      <c r="B174" s="6" t="s">
        <v>13</v>
      </c>
      <c r="C174" s="16" t="s">
        <v>12</v>
      </c>
      <c r="D174" s="29">
        <v>2</v>
      </c>
      <c r="E174" s="2" t="s">
        <v>23</v>
      </c>
      <c r="F174" s="3" t="s">
        <v>16</v>
      </c>
      <c r="G174" s="2">
        <v>9.6999999999999993</v>
      </c>
      <c r="H174" s="6">
        <f t="shared" si="23"/>
        <v>3.08759867583397</v>
      </c>
      <c r="I174" s="6"/>
      <c r="J174" s="2" t="s">
        <v>18</v>
      </c>
      <c r="K174" s="2"/>
      <c r="L174" s="6">
        <f>0.201*H174^2.4517</f>
        <v>3.1885959164190338</v>
      </c>
      <c r="M174" s="6"/>
      <c r="N174" s="30">
        <f t="shared" si="30"/>
        <v>3.1885959164190338</v>
      </c>
    </row>
    <row r="175" spans="1:15" x14ac:dyDescent="0.3">
      <c r="A175" s="5">
        <v>44630</v>
      </c>
      <c r="B175" s="6" t="s">
        <v>13</v>
      </c>
      <c r="C175" s="16" t="s">
        <v>12</v>
      </c>
      <c r="D175" s="29">
        <v>2</v>
      </c>
      <c r="E175" s="2" t="s">
        <v>23</v>
      </c>
      <c r="F175" s="3" t="s">
        <v>16</v>
      </c>
      <c r="G175" s="2">
        <v>15.4</v>
      </c>
      <c r="H175" s="6">
        <f t="shared" si="23"/>
        <v>4.9019607843137258</v>
      </c>
      <c r="I175" s="6"/>
      <c r="J175" s="2" t="s">
        <v>18</v>
      </c>
      <c r="K175" s="2"/>
      <c r="L175" s="6">
        <f>0.201*H175^2.4517</f>
        <v>9.9032051537664127</v>
      </c>
      <c r="M175" s="6"/>
      <c r="N175" s="30">
        <f t="shared" si="30"/>
        <v>9.9032051537664127</v>
      </c>
    </row>
    <row r="176" spans="1:15" x14ac:dyDescent="0.3">
      <c r="A176" s="5">
        <v>44630</v>
      </c>
      <c r="B176" s="6" t="s">
        <v>13</v>
      </c>
      <c r="C176" s="16" t="s">
        <v>12</v>
      </c>
      <c r="D176" s="29">
        <v>2</v>
      </c>
      <c r="E176" s="2" t="s">
        <v>23</v>
      </c>
      <c r="F176" s="3" t="s">
        <v>16</v>
      </c>
      <c r="G176" s="2">
        <v>7.9</v>
      </c>
      <c r="H176" s="6">
        <f t="shared" si="23"/>
        <v>2.5146422205245735</v>
      </c>
      <c r="I176" s="6"/>
      <c r="J176" s="2" t="s">
        <v>17</v>
      </c>
      <c r="K176" s="2">
        <v>2</v>
      </c>
      <c r="L176" s="6">
        <f>0.201*H176^2.4517</f>
        <v>1.9277182742663748</v>
      </c>
      <c r="M176" s="11">
        <f>L176-(L176*0.15)</f>
        <v>1.6385605331264186</v>
      </c>
      <c r="N176" s="31">
        <f t="shared" ref="N176:N177" si="31">M176</f>
        <v>1.6385605331264186</v>
      </c>
      <c r="O176" s="10"/>
    </row>
    <row r="177" spans="1:15" x14ac:dyDescent="0.3">
      <c r="A177" s="5">
        <v>44630</v>
      </c>
      <c r="B177" s="6" t="s">
        <v>13</v>
      </c>
      <c r="C177" s="16" t="s">
        <v>12</v>
      </c>
      <c r="D177" s="29">
        <v>2</v>
      </c>
      <c r="E177" s="2" t="s">
        <v>23</v>
      </c>
      <c r="F177" s="3" t="s">
        <v>16</v>
      </c>
      <c r="G177" s="2">
        <v>15.1</v>
      </c>
      <c r="H177" s="6">
        <f t="shared" si="23"/>
        <v>4.8064680417621597</v>
      </c>
      <c r="I177" s="6"/>
      <c r="J177" s="2" t="s">
        <v>17</v>
      </c>
      <c r="K177" s="2">
        <v>3</v>
      </c>
      <c r="L177" s="6">
        <f>0.201*H177^2.4517</f>
        <v>9.4368924678099262</v>
      </c>
      <c r="M177" s="11">
        <f>L177-(L177*0.3)</f>
        <v>6.605824727466949</v>
      </c>
      <c r="N177" s="31">
        <f t="shared" si="31"/>
        <v>6.605824727466949</v>
      </c>
      <c r="O177" s="10"/>
    </row>
    <row r="178" spans="1:15" x14ac:dyDescent="0.3">
      <c r="A178" s="5">
        <v>44630</v>
      </c>
      <c r="B178" s="6" t="s">
        <v>13</v>
      </c>
      <c r="C178" s="16" t="s">
        <v>12</v>
      </c>
      <c r="D178" s="29">
        <v>2</v>
      </c>
      <c r="E178" s="2" t="s">
        <v>23</v>
      </c>
      <c r="F178" s="3" t="s">
        <v>16</v>
      </c>
      <c r="G178" s="2">
        <v>8.4</v>
      </c>
      <c r="H178" s="6">
        <f t="shared" si="23"/>
        <v>2.6737967914438503</v>
      </c>
      <c r="I178" s="6"/>
      <c r="J178" s="2" t="s">
        <v>18</v>
      </c>
      <c r="K178" s="2"/>
      <c r="L178" s="6">
        <f>0.201*H178^2.4517</f>
        <v>2.2407156647598709</v>
      </c>
      <c r="M178" s="6"/>
      <c r="N178" s="30">
        <f>L178</f>
        <v>2.2407156647598709</v>
      </c>
    </row>
    <row r="179" spans="1:15" x14ac:dyDescent="0.3">
      <c r="A179" s="5">
        <v>44630</v>
      </c>
      <c r="B179" s="6" t="s">
        <v>13</v>
      </c>
      <c r="C179" s="16" t="s">
        <v>12</v>
      </c>
      <c r="D179" s="29">
        <v>2</v>
      </c>
      <c r="E179" s="2" t="s">
        <v>23</v>
      </c>
      <c r="F179" s="3" t="s">
        <v>16</v>
      </c>
      <c r="G179" s="2">
        <v>13.7</v>
      </c>
      <c r="H179" s="6">
        <f t="shared" si="23"/>
        <v>4.3608352431881841</v>
      </c>
      <c r="I179" s="6"/>
      <c r="J179" s="2" t="s">
        <v>17</v>
      </c>
      <c r="K179" s="2">
        <v>2</v>
      </c>
      <c r="L179" s="6">
        <f>0.201*H179^2.4517</f>
        <v>7.4341109628667841</v>
      </c>
      <c r="M179" s="11">
        <f>L179-(L179*0.15)</f>
        <v>6.3189943184367667</v>
      </c>
      <c r="N179" s="31">
        <f>M179</f>
        <v>6.3189943184367667</v>
      </c>
      <c r="O179" s="10"/>
    </row>
    <row r="180" spans="1:15" x14ac:dyDescent="0.3">
      <c r="A180" s="5">
        <v>44630</v>
      </c>
      <c r="B180" s="6" t="s">
        <v>13</v>
      </c>
      <c r="C180" s="16" t="s">
        <v>12</v>
      </c>
      <c r="D180" s="29">
        <v>2</v>
      </c>
      <c r="E180" s="2" t="s">
        <v>23</v>
      </c>
      <c r="F180" s="3" t="s">
        <v>16</v>
      </c>
      <c r="G180" s="2">
        <v>27.8</v>
      </c>
      <c r="H180" s="6">
        <f t="shared" si="23"/>
        <v>8.8489941431117902</v>
      </c>
      <c r="I180" s="6"/>
      <c r="J180" s="2" t="s">
        <v>18</v>
      </c>
      <c r="K180" s="2"/>
      <c r="L180" s="6">
        <f>0.201*H180^2.4517</f>
        <v>42.140128037164338</v>
      </c>
      <c r="M180" s="6"/>
      <c r="N180" s="30">
        <f t="shared" ref="N180:N184" si="32">L180</f>
        <v>42.140128037164338</v>
      </c>
    </row>
    <row r="181" spans="1:15" x14ac:dyDescent="0.3">
      <c r="A181" s="5">
        <v>44630</v>
      </c>
      <c r="B181" s="6" t="s">
        <v>13</v>
      </c>
      <c r="C181" s="16" t="s">
        <v>12</v>
      </c>
      <c r="D181" s="29">
        <v>2</v>
      </c>
      <c r="E181" s="2" t="s">
        <v>23</v>
      </c>
      <c r="F181" s="3" t="s">
        <v>14</v>
      </c>
      <c r="G181" s="2">
        <v>9.6999999999999993</v>
      </c>
      <c r="H181" s="6">
        <f t="shared" si="23"/>
        <v>3.08759867583397</v>
      </c>
      <c r="I181" s="6"/>
      <c r="J181" s="2" t="s">
        <v>18</v>
      </c>
      <c r="K181" s="2"/>
      <c r="L181" s="6">
        <f>0.3338*H181^2.3153</f>
        <v>4.5405187883476597</v>
      </c>
      <c r="M181" s="6"/>
      <c r="N181" s="30">
        <f t="shared" si="32"/>
        <v>4.5405187883476597</v>
      </c>
    </row>
    <row r="182" spans="1:15" x14ac:dyDescent="0.3">
      <c r="A182" s="5">
        <v>44630</v>
      </c>
      <c r="B182" s="6" t="s">
        <v>13</v>
      </c>
      <c r="C182" s="16" t="s">
        <v>12</v>
      </c>
      <c r="D182" s="29">
        <v>2</v>
      </c>
      <c r="E182" s="2" t="s">
        <v>23</v>
      </c>
      <c r="F182" s="3" t="s">
        <v>16</v>
      </c>
      <c r="G182" s="2">
        <v>28</v>
      </c>
      <c r="H182" s="6">
        <f t="shared" si="23"/>
        <v>8.9126559714795004</v>
      </c>
      <c r="I182" s="6"/>
      <c r="J182" s="2" t="s">
        <v>18</v>
      </c>
      <c r="K182" s="2"/>
      <c r="L182" s="6">
        <f>0.201*H182^2.4517</f>
        <v>42.887286601661771</v>
      </c>
      <c r="M182" s="6"/>
      <c r="N182" s="30">
        <f t="shared" si="32"/>
        <v>42.887286601661771</v>
      </c>
    </row>
    <row r="183" spans="1:15" x14ac:dyDescent="0.3">
      <c r="A183" s="5">
        <v>44630</v>
      </c>
      <c r="B183" s="6" t="s">
        <v>13</v>
      </c>
      <c r="C183" s="16" t="s">
        <v>12</v>
      </c>
      <c r="D183" s="29">
        <v>2</v>
      </c>
      <c r="E183" s="2" t="s">
        <v>23</v>
      </c>
      <c r="F183" s="3" t="s">
        <v>14</v>
      </c>
      <c r="G183" s="2">
        <v>7.9</v>
      </c>
      <c r="H183" s="6">
        <f t="shared" si="23"/>
        <v>2.5146422205245735</v>
      </c>
      <c r="I183" s="6"/>
      <c r="J183" s="2" t="s">
        <v>18</v>
      </c>
      <c r="K183" s="2"/>
      <c r="L183" s="6">
        <f>0.3338*H183^2.3153</f>
        <v>2.8229870455726247</v>
      </c>
      <c r="M183" s="6"/>
      <c r="N183" s="30">
        <f t="shared" si="32"/>
        <v>2.8229870455726247</v>
      </c>
    </row>
    <row r="184" spans="1:15" x14ac:dyDescent="0.3">
      <c r="A184" s="5">
        <v>44630</v>
      </c>
      <c r="B184" s="6" t="s">
        <v>13</v>
      </c>
      <c r="C184" s="16" t="s">
        <v>12</v>
      </c>
      <c r="D184" s="29">
        <v>2</v>
      </c>
      <c r="E184" s="2" t="s">
        <v>23</v>
      </c>
      <c r="F184" s="3" t="s">
        <v>14</v>
      </c>
      <c r="G184" s="2">
        <v>10.6</v>
      </c>
      <c r="H184" s="6">
        <f t="shared" si="23"/>
        <v>3.374076903488668</v>
      </c>
      <c r="I184" s="6"/>
      <c r="J184" s="2" t="s">
        <v>18</v>
      </c>
      <c r="K184" s="2"/>
      <c r="L184" s="6">
        <f>0.3338*H184^2.3153</f>
        <v>5.5760100853013412</v>
      </c>
      <c r="M184" s="6"/>
      <c r="N184" s="30">
        <f t="shared" si="32"/>
        <v>5.5760100853013412</v>
      </c>
    </row>
    <row r="185" spans="1:15" x14ac:dyDescent="0.3">
      <c r="A185" s="5">
        <v>44630</v>
      </c>
      <c r="B185" s="6" t="s">
        <v>13</v>
      </c>
      <c r="C185" s="16" t="s">
        <v>12</v>
      </c>
      <c r="D185" s="29">
        <v>2</v>
      </c>
      <c r="E185" s="2" t="s">
        <v>23</v>
      </c>
      <c r="F185" s="3" t="s">
        <v>16</v>
      </c>
      <c r="G185" s="2">
        <v>12.2</v>
      </c>
      <c r="H185" s="6">
        <f t="shared" si="23"/>
        <v>3.8833715304303538</v>
      </c>
      <c r="I185" s="6"/>
      <c r="J185" s="2" t="s">
        <v>17</v>
      </c>
      <c r="K185" s="2">
        <v>3</v>
      </c>
      <c r="L185" s="6">
        <f>0.201*H185^2.4517</f>
        <v>5.5944786593671347</v>
      </c>
      <c r="M185" s="11">
        <f>L185-(L185*0.3)</f>
        <v>3.9161350615569943</v>
      </c>
      <c r="N185" s="31">
        <f>M185</f>
        <v>3.9161350615569943</v>
      </c>
      <c r="O185" s="10"/>
    </row>
    <row r="186" spans="1:15" x14ac:dyDescent="0.3">
      <c r="A186" s="5">
        <v>44630</v>
      </c>
      <c r="B186" s="6" t="s">
        <v>13</v>
      </c>
      <c r="C186" s="16" t="s">
        <v>12</v>
      </c>
      <c r="D186" s="29">
        <v>2</v>
      </c>
      <c r="E186" s="2" t="s">
        <v>23</v>
      </c>
      <c r="F186" s="3" t="s">
        <v>16</v>
      </c>
      <c r="G186" s="2">
        <v>8</v>
      </c>
      <c r="H186" s="6">
        <f t="shared" si="23"/>
        <v>2.5464731347084291</v>
      </c>
      <c r="I186" s="6"/>
      <c r="J186" s="2" t="s">
        <v>18</v>
      </c>
      <c r="K186" s="2"/>
      <c r="L186" s="6">
        <f>0.201*H186^2.4517</f>
        <v>1.9880941425926346</v>
      </c>
      <c r="M186" s="6"/>
      <c r="N186" s="30">
        <f t="shared" ref="N186:N203" si="33">L186</f>
        <v>1.9880941425926346</v>
      </c>
    </row>
    <row r="187" spans="1:15" x14ac:dyDescent="0.3">
      <c r="A187" s="5">
        <v>44630</v>
      </c>
      <c r="B187" s="6" t="s">
        <v>13</v>
      </c>
      <c r="C187" s="16" t="s">
        <v>12</v>
      </c>
      <c r="D187" s="29">
        <v>2</v>
      </c>
      <c r="E187" s="2" t="s">
        <v>23</v>
      </c>
      <c r="F187" s="3" t="s">
        <v>14</v>
      </c>
      <c r="G187" s="2">
        <v>8.1999999999999993</v>
      </c>
      <c r="H187" s="6">
        <f t="shared" si="23"/>
        <v>2.6101349630761392</v>
      </c>
      <c r="I187" s="6"/>
      <c r="J187" s="2" t="s">
        <v>18</v>
      </c>
      <c r="K187" s="2"/>
      <c r="L187" s="6">
        <f>0.3338*H187^2.3153</f>
        <v>3.0774151904129696</v>
      </c>
      <c r="M187" s="6"/>
      <c r="N187" s="30">
        <f t="shared" si="33"/>
        <v>3.0774151904129696</v>
      </c>
    </row>
    <row r="188" spans="1:15" x14ac:dyDescent="0.3">
      <c r="A188" s="5">
        <v>44630</v>
      </c>
      <c r="B188" s="6" t="s">
        <v>13</v>
      </c>
      <c r="C188" s="16" t="s">
        <v>12</v>
      </c>
      <c r="D188" s="29">
        <v>2</v>
      </c>
      <c r="E188" s="2" t="s">
        <v>23</v>
      </c>
      <c r="F188" s="3" t="s">
        <v>16</v>
      </c>
      <c r="G188" s="2">
        <v>21.2</v>
      </c>
      <c r="H188" s="6">
        <f t="shared" si="23"/>
        <v>6.7481538069773359</v>
      </c>
      <c r="I188" s="6"/>
      <c r="J188" s="2" t="s">
        <v>18</v>
      </c>
      <c r="K188" s="2"/>
      <c r="L188" s="6">
        <f>0.201*H188^2.4517</f>
        <v>21.682475029341219</v>
      </c>
      <c r="M188" s="6"/>
      <c r="N188" s="30">
        <f t="shared" si="33"/>
        <v>21.682475029341219</v>
      </c>
    </row>
    <row r="189" spans="1:15" x14ac:dyDescent="0.3">
      <c r="A189" s="5">
        <v>44630</v>
      </c>
      <c r="B189" s="6" t="s">
        <v>13</v>
      </c>
      <c r="C189" s="16" t="s">
        <v>12</v>
      </c>
      <c r="D189" s="29">
        <v>2</v>
      </c>
      <c r="E189" s="2" t="s">
        <v>23</v>
      </c>
      <c r="F189" s="3" t="s">
        <v>14</v>
      </c>
      <c r="G189" s="2">
        <v>8.3000000000000007</v>
      </c>
      <c r="H189" s="6">
        <f t="shared" si="23"/>
        <v>2.6419658772599952</v>
      </c>
      <c r="I189" s="6"/>
      <c r="J189" s="2" t="s">
        <v>18</v>
      </c>
      <c r="K189" s="2"/>
      <c r="L189" s="6">
        <f>0.3338*H189^2.3153</f>
        <v>3.1650049095279873</v>
      </c>
      <c r="M189" s="6"/>
      <c r="N189" s="30">
        <f t="shared" si="33"/>
        <v>3.1650049095279873</v>
      </c>
    </row>
    <row r="190" spans="1:15" x14ac:dyDescent="0.3">
      <c r="A190" s="5">
        <v>44630</v>
      </c>
      <c r="B190" s="6" t="s">
        <v>13</v>
      </c>
      <c r="C190" s="16" t="s">
        <v>12</v>
      </c>
      <c r="D190" s="29">
        <v>2</v>
      </c>
      <c r="E190" s="2" t="s">
        <v>23</v>
      </c>
      <c r="F190" s="3" t="s">
        <v>14</v>
      </c>
      <c r="G190" s="2">
        <v>9.1999999999999993</v>
      </c>
      <c r="H190" s="6">
        <f t="shared" si="23"/>
        <v>2.9284441049146928</v>
      </c>
      <c r="I190" s="6"/>
      <c r="J190" s="2" t="s">
        <v>18</v>
      </c>
      <c r="K190" s="2"/>
      <c r="L190" s="6">
        <f>0.3338*H190^2.3153</f>
        <v>4.0168983094123298</v>
      </c>
      <c r="M190" s="6"/>
      <c r="N190" s="30">
        <f t="shared" si="33"/>
        <v>4.0168983094123298</v>
      </c>
    </row>
    <row r="191" spans="1:15" x14ac:dyDescent="0.3">
      <c r="A191" s="5">
        <v>44630</v>
      </c>
      <c r="B191" s="6" t="s">
        <v>13</v>
      </c>
      <c r="C191" s="16" t="s">
        <v>12</v>
      </c>
      <c r="D191" s="29">
        <v>2</v>
      </c>
      <c r="E191" s="2" t="s">
        <v>23</v>
      </c>
      <c r="F191" s="3" t="s">
        <v>14</v>
      </c>
      <c r="G191" s="2">
        <v>10.4</v>
      </c>
      <c r="H191" s="6">
        <f t="shared" si="23"/>
        <v>3.3104150751209578</v>
      </c>
      <c r="I191" s="6"/>
      <c r="J191" s="2" t="s">
        <v>18</v>
      </c>
      <c r="K191" s="2"/>
      <c r="L191" s="6">
        <f>0.3338*H191^2.3153</f>
        <v>5.3354391503817293</v>
      </c>
      <c r="M191" s="6"/>
      <c r="N191" s="30">
        <f t="shared" si="33"/>
        <v>5.3354391503817293</v>
      </c>
    </row>
    <row r="192" spans="1:15" x14ac:dyDescent="0.3">
      <c r="A192" s="5">
        <v>44630</v>
      </c>
      <c r="B192" s="6" t="s">
        <v>13</v>
      </c>
      <c r="C192" s="16" t="s">
        <v>12</v>
      </c>
      <c r="D192" s="29">
        <v>2</v>
      </c>
      <c r="E192" s="2" t="s">
        <v>23</v>
      </c>
      <c r="F192" s="3" t="s">
        <v>16</v>
      </c>
      <c r="G192" s="2">
        <v>15.8</v>
      </c>
      <c r="H192" s="6">
        <f t="shared" si="23"/>
        <v>5.0292844410491471</v>
      </c>
      <c r="I192" s="6"/>
      <c r="J192" s="2" t="s">
        <v>18</v>
      </c>
      <c r="K192" s="2"/>
      <c r="L192" s="6">
        <f>0.201*H192^2.4517</f>
        <v>10.545782371572853</v>
      </c>
      <c r="M192" s="6"/>
      <c r="N192" s="30">
        <f t="shared" si="33"/>
        <v>10.545782371572853</v>
      </c>
    </row>
    <row r="193" spans="1:15" x14ac:dyDescent="0.3">
      <c r="A193" s="5">
        <v>44630</v>
      </c>
      <c r="B193" s="6" t="s">
        <v>13</v>
      </c>
      <c r="C193" s="16" t="s">
        <v>12</v>
      </c>
      <c r="D193" s="29">
        <v>2</v>
      </c>
      <c r="E193" s="2" t="s">
        <v>23</v>
      </c>
      <c r="F193" s="3" t="s">
        <v>16</v>
      </c>
      <c r="G193" s="2">
        <v>9.1</v>
      </c>
      <c r="H193" s="6">
        <f t="shared" si="23"/>
        <v>2.8966131907308377</v>
      </c>
      <c r="I193" s="6"/>
      <c r="J193" s="2" t="s">
        <v>18</v>
      </c>
      <c r="K193" s="2"/>
      <c r="L193" s="6">
        <f>0.201*H193^2.4517</f>
        <v>2.7265471117517501</v>
      </c>
      <c r="M193" s="6"/>
      <c r="N193" s="30">
        <f t="shared" si="33"/>
        <v>2.7265471117517501</v>
      </c>
    </row>
    <row r="194" spans="1:15" x14ac:dyDescent="0.3">
      <c r="A194" s="5">
        <v>44630</v>
      </c>
      <c r="B194" s="6" t="s">
        <v>13</v>
      </c>
      <c r="C194" s="16" t="s">
        <v>12</v>
      </c>
      <c r="D194" s="29">
        <v>2</v>
      </c>
      <c r="E194" s="2" t="s">
        <v>23</v>
      </c>
      <c r="F194" s="3" t="s">
        <v>14</v>
      </c>
      <c r="G194" s="2">
        <v>8.6</v>
      </c>
      <c r="H194" s="6">
        <f t="shared" si="23"/>
        <v>2.7374586198115609</v>
      </c>
      <c r="I194" s="6"/>
      <c r="J194" s="2" t="s">
        <v>18</v>
      </c>
      <c r="K194" s="2"/>
      <c r="L194" s="6">
        <f>0.3338*H194^2.3153</f>
        <v>3.4361898045594557</v>
      </c>
      <c r="M194" s="6"/>
      <c r="N194" s="30">
        <f t="shared" si="33"/>
        <v>3.4361898045594557</v>
      </c>
    </row>
    <row r="195" spans="1:15" x14ac:dyDescent="0.3">
      <c r="A195" s="5">
        <v>44630</v>
      </c>
      <c r="B195" s="6" t="s">
        <v>13</v>
      </c>
      <c r="C195" s="16" t="s">
        <v>12</v>
      </c>
      <c r="D195" s="29">
        <v>2</v>
      </c>
      <c r="E195" s="2" t="s">
        <v>23</v>
      </c>
      <c r="F195" s="3" t="s">
        <v>14</v>
      </c>
      <c r="G195" s="2">
        <v>79</v>
      </c>
      <c r="H195" s="6">
        <f t="shared" si="23"/>
        <v>25.146422205245734</v>
      </c>
      <c r="I195" s="6"/>
      <c r="J195" s="2" t="s">
        <v>18</v>
      </c>
      <c r="K195" s="2"/>
      <c r="L195" s="6">
        <f>0.3338*H195^2.3153</f>
        <v>583.45704107685219</v>
      </c>
      <c r="M195" s="6"/>
      <c r="N195" s="30">
        <f t="shared" si="33"/>
        <v>583.45704107685219</v>
      </c>
    </row>
    <row r="196" spans="1:15" x14ac:dyDescent="0.3">
      <c r="A196" s="5">
        <v>44630</v>
      </c>
      <c r="B196" s="6" t="s">
        <v>13</v>
      </c>
      <c r="C196" s="16" t="s">
        <v>12</v>
      </c>
      <c r="D196" s="29">
        <v>2</v>
      </c>
      <c r="E196" s="2" t="s">
        <v>23</v>
      </c>
      <c r="F196" s="3" t="s">
        <v>14</v>
      </c>
      <c r="G196" s="2">
        <v>88</v>
      </c>
      <c r="H196" s="6">
        <f t="shared" si="23"/>
        <v>28.011204481792717</v>
      </c>
      <c r="I196" s="6"/>
      <c r="J196" s="2" t="s">
        <v>18</v>
      </c>
      <c r="K196" s="2"/>
      <c r="L196" s="6">
        <f>0.3338*H196^2.3153</f>
        <v>749.0203404276017</v>
      </c>
      <c r="M196" s="6"/>
      <c r="N196" s="30">
        <f t="shared" si="33"/>
        <v>749.0203404276017</v>
      </c>
    </row>
    <row r="197" spans="1:15" x14ac:dyDescent="0.3">
      <c r="A197" s="5">
        <v>44630</v>
      </c>
      <c r="B197" s="6" t="s">
        <v>13</v>
      </c>
      <c r="C197" s="16" t="s">
        <v>12</v>
      </c>
      <c r="D197" s="29">
        <v>2</v>
      </c>
      <c r="E197" s="2" t="s">
        <v>23</v>
      </c>
      <c r="F197" s="3" t="s">
        <v>16</v>
      </c>
      <c r="G197" s="2">
        <v>18.899999999999999</v>
      </c>
      <c r="H197" s="6">
        <f t="shared" si="23"/>
        <v>6.0160427807486627</v>
      </c>
      <c r="I197" s="6"/>
      <c r="J197" s="2" t="s">
        <v>18</v>
      </c>
      <c r="K197" s="2"/>
      <c r="L197" s="6">
        <f>0.201*H197^2.4517</f>
        <v>16.361858404556841</v>
      </c>
      <c r="M197" s="6"/>
      <c r="N197" s="30">
        <f t="shared" si="33"/>
        <v>16.361858404556841</v>
      </c>
    </row>
    <row r="198" spans="1:15" x14ac:dyDescent="0.3">
      <c r="A198" s="5">
        <v>44630</v>
      </c>
      <c r="B198" s="6" t="s">
        <v>13</v>
      </c>
      <c r="C198" s="16" t="s">
        <v>12</v>
      </c>
      <c r="D198" s="29">
        <v>2</v>
      </c>
      <c r="E198" s="2" t="s">
        <v>23</v>
      </c>
      <c r="F198" s="3" t="s">
        <v>14</v>
      </c>
      <c r="G198" s="2">
        <v>7.9</v>
      </c>
      <c r="H198" s="6">
        <f t="shared" si="23"/>
        <v>2.5146422205245735</v>
      </c>
      <c r="I198" s="6"/>
      <c r="J198" s="2" t="s">
        <v>18</v>
      </c>
      <c r="K198" s="2"/>
      <c r="L198" s="6">
        <f>0.3338*H198^2.3153</f>
        <v>2.8229870455726247</v>
      </c>
      <c r="M198" s="6"/>
      <c r="N198" s="30">
        <f t="shared" si="33"/>
        <v>2.8229870455726247</v>
      </c>
    </row>
    <row r="199" spans="1:15" x14ac:dyDescent="0.3">
      <c r="A199" s="5">
        <v>44630</v>
      </c>
      <c r="B199" s="6" t="s">
        <v>13</v>
      </c>
      <c r="C199" s="16" t="s">
        <v>12</v>
      </c>
      <c r="D199" s="29">
        <v>2</v>
      </c>
      <c r="E199" s="2" t="s">
        <v>23</v>
      </c>
      <c r="F199" s="3" t="s">
        <v>16</v>
      </c>
      <c r="G199" s="2">
        <v>11.6</v>
      </c>
      <c r="H199" s="6">
        <f t="shared" si="23"/>
        <v>3.6923860453272219</v>
      </c>
      <c r="I199" s="6"/>
      <c r="J199" s="2" t="s">
        <v>18</v>
      </c>
      <c r="K199" s="2"/>
      <c r="L199" s="6">
        <f>0.201*H199^2.4517</f>
        <v>4.9438225812775549</v>
      </c>
      <c r="M199" s="6"/>
      <c r="N199" s="30">
        <f t="shared" si="33"/>
        <v>4.9438225812775549</v>
      </c>
    </row>
    <row r="200" spans="1:15" x14ac:dyDescent="0.3">
      <c r="A200" s="5">
        <v>44630</v>
      </c>
      <c r="B200" s="6" t="s">
        <v>13</v>
      </c>
      <c r="C200" s="16" t="s">
        <v>12</v>
      </c>
      <c r="D200" s="29">
        <v>2</v>
      </c>
      <c r="E200" s="2" t="s">
        <v>23</v>
      </c>
      <c r="F200" s="3" t="s">
        <v>14</v>
      </c>
      <c r="G200" s="2">
        <v>9.6</v>
      </c>
      <c r="H200" s="6">
        <f t="shared" ref="H200:H263" si="34">G200/3.1416</f>
        <v>3.0557677616501144</v>
      </c>
      <c r="I200" s="6"/>
      <c r="J200" s="2" t="s">
        <v>18</v>
      </c>
      <c r="K200" s="2"/>
      <c r="L200" s="6">
        <f>0.3338*H200^2.3153</f>
        <v>4.4328748116299348</v>
      </c>
      <c r="M200" s="6"/>
      <c r="N200" s="30">
        <f t="shared" si="33"/>
        <v>4.4328748116299348</v>
      </c>
    </row>
    <row r="201" spans="1:15" x14ac:dyDescent="0.3">
      <c r="A201" s="5">
        <v>44630</v>
      </c>
      <c r="B201" s="6" t="s">
        <v>13</v>
      </c>
      <c r="C201" s="16" t="s">
        <v>12</v>
      </c>
      <c r="D201" s="29">
        <v>2</v>
      </c>
      <c r="E201" s="2" t="s">
        <v>23</v>
      </c>
      <c r="F201" s="3" t="s">
        <v>14</v>
      </c>
      <c r="G201" s="2">
        <v>8.4</v>
      </c>
      <c r="H201" s="6">
        <f t="shared" si="34"/>
        <v>2.6737967914438503</v>
      </c>
      <c r="I201" s="6"/>
      <c r="J201" s="2" t="s">
        <v>18</v>
      </c>
      <c r="K201" s="2"/>
      <c r="L201" s="6">
        <f>0.3338*H201^2.3153</f>
        <v>3.25399372994577</v>
      </c>
      <c r="M201" s="6"/>
      <c r="N201" s="30">
        <f t="shared" si="33"/>
        <v>3.25399372994577</v>
      </c>
    </row>
    <row r="202" spans="1:15" x14ac:dyDescent="0.3">
      <c r="A202" s="5">
        <v>44630</v>
      </c>
      <c r="B202" s="6" t="s">
        <v>13</v>
      </c>
      <c r="C202" s="16" t="s">
        <v>12</v>
      </c>
      <c r="D202" s="29">
        <v>2</v>
      </c>
      <c r="E202" s="2" t="s">
        <v>23</v>
      </c>
      <c r="F202" s="3" t="s">
        <v>14</v>
      </c>
      <c r="G202" s="2">
        <v>12.4</v>
      </c>
      <c r="H202" s="6">
        <f t="shared" si="34"/>
        <v>3.9470333587980648</v>
      </c>
      <c r="I202" s="6"/>
      <c r="J202" s="2" t="s">
        <v>18</v>
      </c>
      <c r="K202" s="2"/>
      <c r="L202" s="6">
        <f>0.3338*H202^2.3153</f>
        <v>8.0173733551056134</v>
      </c>
      <c r="M202" s="6"/>
      <c r="N202" s="30">
        <f t="shared" si="33"/>
        <v>8.0173733551056134</v>
      </c>
    </row>
    <row r="203" spans="1:15" x14ac:dyDescent="0.3">
      <c r="A203" s="5">
        <v>44630</v>
      </c>
      <c r="B203" s="6" t="s">
        <v>13</v>
      </c>
      <c r="C203" s="16" t="s">
        <v>12</v>
      </c>
      <c r="D203" s="29">
        <v>2</v>
      </c>
      <c r="E203" s="2" t="s">
        <v>23</v>
      </c>
      <c r="F203" s="3" t="s">
        <v>14</v>
      </c>
      <c r="G203" s="2">
        <v>9.5</v>
      </c>
      <c r="H203" s="6">
        <f t="shared" si="34"/>
        <v>3.0239368474662593</v>
      </c>
      <c r="I203" s="6"/>
      <c r="J203" s="2" t="s">
        <v>18</v>
      </c>
      <c r="K203" s="2"/>
      <c r="L203" s="6">
        <f>0.3338*H203^2.3153</f>
        <v>4.3266956211286107</v>
      </c>
      <c r="M203" s="6"/>
      <c r="N203" s="30">
        <f t="shared" si="33"/>
        <v>4.3266956211286107</v>
      </c>
    </row>
    <row r="204" spans="1:15" x14ac:dyDescent="0.3">
      <c r="A204" s="5">
        <v>44630</v>
      </c>
      <c r="B204" s="6" t="s">
        <v>13</v>
      </c>
      <c r="C204" s="16" t="s">
        <v>12</v>
      </c>
      <c r="D204" s="29">
        <v>2</v>
      </c>
      <c r="E204" s="2" t="s">
        <v>23</v>
      </c>
      <c r="F204" s="3" t="s">
        <v>16</v>
      </c>
      <c r="G204" s="2">
        <v>14.9</v>
      </c>
      <c r="H204" s="6">
        <f t="shared" si="34"/>
        <v>4.7428062133944486</v>
      </c>
      <c r="I204" s="6"/>
      <c r="J204" s="2" t="s">
        <v>17</v>
      </c>
      <c r="K204" s="2">
        <v>3</v>
      </c>
      <c r="L204" s="6">
        <f>0.201*H204^2.4517</f>
        <v>9.1333899224788624</v>
      </c>
      <c r="M204" s="11">
        <f>L204-(L204*0.3)</f>
        <v>6.3933729457352033</v>
      </c>
      <c r="N204" s="31">
        <f>M204</f>
        <v>6.3933729457352033</v>
      </c>
      <c r="O204" s="10"/>
    </row>
    <row r="205" spans="1:15" x14ac:dyDescent="0.3">
      <c r="A205" s="5">
        <v>44630</v>
      </c>
      <c r="B205" s="6" t="s">
        <v>13</v>
      </c>
      <c r="C205" s="16" t="s">
        <v>12</v>
      </c>
      <c r="D205" s="29">
        <v>2</v>
      </c>
      <c r="E205" s="2" t="s">
        <v>23</v>
      </c>
      <c r="F205" s="3" t="s">
        <v>14</v>
      </c>
      <c r="G205" s="2">
        <v>10.3</v>
      </c>
      <c r="H205" s="6">
        <f t="shared" si="34"/>
        <v>3.2785841609371023</v>
      </c>
      <c r="I205" s="6"/>
      <c r="J205" s="2" t="s">
        <v>18</v>
      </c>
      <c r="K205" s="2"/>
      <c r="L205" s="6">
        <f>0.3338*H205^2.3153</f>
        <v>5.217409289521413</v>
      </c>
      <c r="M205" s="6"/>
      <c r="N205" s="30">
        <f t="shared" ref="N205:N206" si="35">L205</f>
        <v>5.217409289521413</v>
      </c>
    </row>
    <row r="206" spans="1:15" x14ac:dyDescent="0.3">
      <c r="A206" s="5">
        <v>44630</v>
      </c>
      <c r="B206" s="6" t="s">
        <v>13</v>
      </c>
      <c r="C206" s="16" t="s">
        <v>12</v>
      </c>
      <c r="D206" s="29">
        <v>2</v>
      </c>
      <c r="E206" s="2" t="s">
        <v>23</v>
      </c>
      <c r="F206" s="3" t="s">
        <v>14</v>
      </c>
      <c r="G206" s="2">
        <v>7.9</v>
      </c>
      <c r="H206" s="6">
        <f t="shared" si="34"/>
        <v>2.5146422205245735</v>
      </c>
      <c r="I206" s="6"/>
      <c r="J206" s="2" t="s">
        <v>18</v>
      </c>
      <c r="K206" s="2"/>
      <c r="L206" s="6">
        <f>0.3338*H206^2.3153</f>
        <v>2.8229870455726247</v>
      </c>
      <c r="M206" s="6"/>
      <c r="N206" s="30">
        <f t="shared" si="35"/>
        <v>2.8229870455726247</v>
      </c>
    </row>
    <row r="207" spans="1:15" x14ac:dyDescent="0.3">
      <c r="A207" s="5">
        <v>44630</v>
      </c>
      <c r="B207" s="6" t="s">
        <v>13</v>
      </c>
      <c r="C207" s="16" t="s">
        <v>12</v>
      </c>
      <c r="D207" s="29">
        <v>2</v>
      </c>
      <c r="E207" s="2" t="s">
        <v>23</v>
      </c>
      <c r="F207" s="3" t="s">
        <v>14</v>
      </c>
      <c r="G207" s="2">
        <v>7.9</v>
      </c>
      <c r="H207" s="6">
        <f t="shared" si="34"/>
        <v>2.5146422205245735</v>
      </c>
      <c r="I207" s="6"/>
      <c r="J207" s="2" t="s">
        <v>17</v>
      </c>
      <c r="K207" s="2">
        <v>3</v>
      </c>
      <c r="L207" s="6">
        <f>0.3338*H207^2.3153</f>
        <v>2.8229870455726247</v>
      </c>
      <c r="M207" s="11">
        <f>L207-(L207*0.3)</f>
        <v>1.9760909319008373</v>
      </c>
      <c r="N207" s="31">
        <f>M207</f>
        <v>1.9760909319008373</v>
      </c>
      <c r="O207" s="10"/>
    </row>
    <row r="208" spans="1:15" x14ac:dyDescent="0.3">
      <c r="A208" s="5">
        <v>44630</v>
      </c>
      <c r="B208" s="6" t="s">
        <v>13</v>
      </c>
      <c r="C208" s="16" t="s">
        <v>12</v>
      </c>
      <c r="D208" s="29">
        <v>2</v>
      </c>
      <c r="E208" s="2" t="s">
        <v>23</v>
      </c>
      <c r="F208" s="3" t="s">
        <v>14</v>
      </c>
      <c r="G208" s="2">
        <v>8.5</v>
      </c>
      <c r="H208" s="6">
        <f t="shared" si="34"/>
        <v>2.7056277056277058</v>
      </c>
      <c r="I208" s="6"/>
      <c r="J208" s="2" t="s">
        <v>18</v>
      </c>
      <c r="K208" s="2"/>
      <c r="L208" s="6">
        <f>0.3338*H208^2.3153</f>
        <v>3.3443869448771912</v>
      </c>
      <c r="M208" s="6"/>
      <c r="N208" s="30">
        <f t="shared" ref="N208:N210" si="36">L208</f>
        <v>3.3443869448771912</v>
      </c>
    </row>
    <row r="209" spans="1:18" x14ac:dyDescent="0.3">
      <c r="A209" s="5">
        <v>44630</v>
      </c>
      <c r="B209" s="6" t="s">
        <v>13</v>
      </c>
      <c r="C209" s="16" t="s">
        <v>12</v>
      </c>
      <c r="D209" s="29">
        <v>2</v>
      </c>
      <c r="E209" s="2" t="s">
        <v>23</v>
      </c>
      <c r="F209" s="3" t="s">
        <v>16</v>
      </c>
      <c r="G209" s="2">
        <v>14.4</v>
      </c>
      <c r="H209" s="6">
        <f t="shared" si="34"/>
        <v>4.5836516424751723</v>
      </c>
      <c r="I209" s="6"/>
      <c r="J209" s="2" t="s">
        <v>18</v>
      </c>
      <c r="K209" s="2"/>
      <c r="L209" s="6">
        <f>0.201*H209^2.4517</f>
        <v>8.400179115389335</v>
      </c>
      <c r="M209" s="6"/>
      <c r="N209" s="30">
        <f t="shared" si="36"/>
        <v>8.400179115389335</v>
      </c>
    </row>
    <row r="210" spans="1:18" x14ac:dyDescent="0.3">
      <c r="A210" s="5">
        <v>44630</v>
      </c>
      <c r="B210" s="6" t="s">
        <v>13</v>
      </c>
      <c r="C210" s="16" t="s">
        <v>12</v>
      </c>
      <c r="D210" s="29">
        <v>2</v>
      </c>
      <c r="E210" s="2" t="s">
        <v>23</v>
      </c>
      <c r="F210" s="3" t="s">
        <v>14</v>
      </c>
      <c r="G210" s="2">
        <v>8.6999999999999993</v>
      </c>
      <c r="H210" s="6">
        <f t="shared" si="34"/>
        <v>2.769289533995416</v>
      </c>
      <c r="I210" s="6"/>
      <c r="J210" s="2" t="s">
        <v>18</v>
      </c>
      <c r="K210" s="2"/>
      <c r="L210" s="6">
        <f>0.3338*H210^2.3153</f>
        <v>3.5294075171045192</v>
      </c>
      <c r="M210" s="6"/>
      <c r="N210" s="30">
        <f t="shared" si="36"/>
        <v>3.5294075171045192</v>
      </c>
    </row>
    <row r="211" spans="1:18" x14ac:dyDescent="0.3">
      <c r="A211" s="5">
        <v>44630</v>
      </c>
      <c r="B211" s="6" t="s">
        <v>13</v>
      </c>
      <c r="C211" s="16" t="s">
        <v>12</v>
      </c>
      <c r="D211" s="29">
        <v>2</v>
      </c>
      <c r="E211" s="2" t="s">
        <v>23</v>
      </c>
      <c r="F211" s="3" t="s">
        <v>14</v>
      </c>
      <c r="G211" s="2">
        <v>8.4</v>
      </c>
      <c r="H211" s="6">
        <f t="shared" si="34"/>
        <v>2.6737967914438503</v>
      </c>
      <c r="I211" s="6"/>
      <c r="J211" s="2" t="s">
        <v>17</v>
      </c>
      <c r="K211" s="2">
        <v>3</v>
      </c>
      <c r="L211" s="6">
        <f>0.3338*H211^2.3153</f>
        <v>3.25399372994577</v>
      </c>
      <c r="M211" s="11">
        <f>L211-(L211*0.3)</f>
        <v>2.277795610962039</v>
      </c>
      <c r="N211" s="31">
        <f>M211</f>
        <v>2.277795610962039</v>
      </c>
      <c r="O211" s="10"/>
    </row>
    <row r="212" spans="1:18" x14ac:dyDescent="0.3">
      <c r="A212" s="5">
        <v>44630</v>
      </c>
      <c r="B212" s="6" t="s">
        <v>13</v>
      </c>
      <c r="C212" s="16" t="s">
        <v>12</v>
      </c>
      <c r="D212" s="29">
        <v>2</v>
      </c>
      <c r="E212" s="2" t="s">
        <v>23</v>
      </c>
      <c r="F212" s="3" t="s">
        <v>14</v>
      </c>
      <c r="G212" s="2">
        <v>8.1999999999999993</v>
      </c>
      <c r="H212" s="6">
        <f t="shared" si="34"/>
        <v>2.6101349630761392</v>
      </c>
      <c r="I212" s="6"/>
      <c r="J212" s="2" t="s">
        <v>18</v>
      </c>
      <c r="K212" s="2"/>
      <c r="L212" s="6">
        <f>0.3338*H212^2.3153</f>
        <v>3.0774151904129696</v>
      </c>
      <c r="M212" s="6"/>
      <c r="N212" s="30">
        <f t="shared" ref="N212:N218" si="37">L212</f>
        <v>3.0774151904129696</v>
      </c>
    </row>
    <row r="213" spans="1:18" x14ac:dyDescent="0.3">
      <c r="A213" s="5">
        <v>44630</v>
      </c>
      <c r="B213" s="6" t="s">
        <v>13</v>
      </c>
      <c r="C213" s="16" t="s">
        <v>12</v>
      </c>
      <c r="D213" s="29">
        <v>2</v>
      </c>
      <c r="E213" s="2" t="s">
        <v>23</v>
      </c>
      <c r="F213" s="3" t="s">
        <v>14</v>
      </c>
      <c r="G213" s="2">
        <v>12.1</v>
      </c>
      <c r="H213" s="6">
        <f t="shared" si="34"/>
        <v>3.8515406162464987</v>
      </c>
      <c r="I213" s="6"/>
      <c r="J213" s="2" t="s">
        <v>18</v>
      </c>
      <c r="K213" s="2"/>
      <c r="L213" s="6">
        <f>0.3338*H213^2.3153</f>
        <v>7.5754048671617733</v>
      </c>
      <c r="M213" s="6"/>
      <c r="N213" s="30">
        <f t="shared" si="37"/>
        <v>7.5754048671617733</v>
      </c>
    </row>
    <row r="214" spans="1:18" x14ac:dyDescent="0.3">
      <c r="A214" s="5">
        <v>44630</v>
      </c>
      <c r="B214" s="6" t="s">
        <v>13</v>
      </c>
      <c r="C214" s="16" t="s">
        <v>12</v>
      </c>
      <c r="D214" s="29">
        <v>2</v>
      </c>
      <c r="E214" s="2" t="s">
        <v>23</v>
      </c>
      <c r="F214" s="3" t="s">
        <v>14</v>
      </c>
      <c r="G214" s="2">
        <v>8.1999999999999993</v>
      </c>
      <c r="H214" s="6">
        <f t="shared" si="34"/>
        <v>2.6101349630761392</v>
      </c>
      <c r="I214" s="6"/>
      <c r="J214" s="2" t="s">
        <v>18</v>
      </c>
      <c r="K214" s="2"/>
      <c r="L214" s="6">
        <f>0.3338*H214^2.3153</f>
        <v>3.0774151904129696</v>
      </c>
      <c r="M214" s="6"/>
      <c r="N214" s="30">
        <f t="shared" si="37"/>
        <v>3.0774151904129696</v>
      </c>
    </row>
    <row r="215" spans="1:18" x14ac:dyDescent="0.3">
      <c r="A215" s="5">
        <v>44630</v>
      </c>
      <c r="B215" s="6" t="s">
        <v>13</v>
      </c>
      <c r="C215" s="16" t="s">
        <v>12</v>
      </c>
      <c r="D215" s="29">
        <v>2</v>
      </c>
      <c r="E215" s="2" t="s">
        <v>23</v>
      </c>
      <c r="F215" s="3" t="s">
        <v>14</v>
      </c>
      <c r="G215" s="2">
        <v>12.1</v>
      </c>
      <c r="H215" s="6">
        <f t="shared" si="34"/>
        <v>3.8515406162464987</v>
      </c>
      <c r="I215" s="6"/>
      <c r="J215" s="2" t="s">
        <v>18</v>
      </c>
      <c r="K215" s="2"/>
      <c r="L215" s="6">
        <f>0.3338*H215^2.3153</f>
        <v>7.5754048671617733</v>
      </c>
      <c r="M215" s="6"/>
      <c r="N215" s="30">
        <f t="shared" si="37"/>
        <v>7.5754048671617733</v>
      </c>
    </row>
    <row r="216" spans="1:18" x14ac:dyDescent="0.3">
      <c r="A216" s="5">
        <v>44630</v>
      </c>
      <c r="B216" s="6" t="s">
        <v>13</v>
      </c>
      <c r="C216" s="16" t="s">
        <v>12</v>
      </c>
      <c r="D216" s="29">
        <v>2</v>
      </c>
      <c r="E216" s="2" t="s">
        <v>23</v>
      </c>
      <c r="F216" s="3" t="s">
        <v>14</v>
      </c>
      <c r="G216" s="2">
        <v>8.1999999999999993</v>
      </c>
      <c r="H216" s="6">
        <f t="shared" si="34"/>
        <v>2.6101349630761392</v>
      </c>
      <c r="I216" s="6"/>
      <c r="J216" s="2" t="s">
        <v>18</v>
      </c>
      <c r="K216" s="2"/>
      <c r="L216" s="6">
        <f>0.3338*H216^2.3153</f>
        <v>3.0774151904129696</v>
      </c>
      <c r="M216" s="6"/>
      <c r="N216" s="30">
        <f t="shared" si="37"/>
        <v>3.0774151904129696</v>
      </c>
    </row>
    <row r="217" spans="1:18" x14ac:dyDescent="0.3">
      <c r="A217" s="5">
        <v>44630</v>
      </c>
      <c r="B217" s="6" t="s">
        <v>13</v>
      </c>
      <c r="C217" s="16" t="s">
        <v>12</v>
      </c>
      <c r="D217" s="29">
        <v>2</v>
      </c>
      <c r="E217" s="2" t="s">
        <v>23</v>
      </c>
      <c r="F217" s="3" t="s">
        <v>14</v>
      </c>
      <c r="G217" s="2">
        <v>8.8000000000000007</v>
      </c>
      <c r="H217" s="6">
        <f t="shared" si="34"/>
        <v>2.801120448179272</v>
      </c>
      <c r="I217" s="6"/>
      <c r="J217" s="2" t="s">
        <v>18</v>
      </c>
      <c r="K217" s="2"/>
      <c r="L217" s="6">
        <f>0.3338*H217^2.3153</f>
        <v>3.6240452493211079</v>
      </c>
      <c r="M217" s="6"/>
      <c r="N217" s="30">
        <f t="shared" si="37"/>
        <v>3.6240452493211079</v>
      </c>
    </row>
    <row r="218" spans="1:18" x14ac:dyDescent="0.3">
      <c r="A218" s="5">
        <v>44630</v>
      </c>
      <c r="B218" s="6" t="s">
        <v>13</v>
      </c>
      <c r="C218" s="16" t="s">
        <v>12</v>
      </c>
      <c r="D218" s="29">
        <v>2</v>
      </c>
      <c r="E218" s="2" t="s">
        <v>23</v>
      </c>
      <c r="F218" s="3" t="s">
        <v>14</v>
      </c>
      <c r="G218" s="2">
        <v>8.1999999999999993</v>
      </c>
      <c r="H218" s="6">
        <f t="shared" si="34"/>
        <v>2.6101349630761392</v>
      </c>
      <c r="I218" s="6"/>
      <c r="J218" s="2" t="s">
        <v>18</v>
      </c>
      <c r="K218" s="2"/>
      <c r="L218" s="6">
        <f>0.3338*H218^2.3153</f>
        <v>3.0774151904129696</v>
      </c>
      <c r="M218" s="6"/>
      <c r="N218" s="30">
        <f t="shared" si="37"/>
        <v>3.0774151904129696</v>
      </c>
    </row>
    <row r="219" spans="1:18" x14ac:dyDescent="0.3">
      <c r="A219" s="5">
        <v>44630</v>
      </c>
      <c r="B219" s="6" t="s">
        <v>13</v>
      </c>
      <c r="C219" s="16" t="s">
        <v>12</v>
      </c>
      <c r="D219" s="29">
        <v>2</v>
      </c>
      <c r="E219" s="2" t="s">
        <v>23</v>
      </c>
      <c r="F219" s="3" t="s">
        <v>16</v>
      </c>
      <c r="G219" s="2">
        <v>14.4</v>
      </c>
      <c r="H219" s="6">
        <f t="shared" si="34"/>
        <v>4.5836516424751723</v>
      </c>
      <c r="I219" s="6"/>
      <c r="J219" s="2" t="s">
        <v>17</v>
      </c>
      <c r="K219" s="2">
        <v>3</v>
      </c>
      <c r="L219" s="6">
        <f>0.201*H219^2.4517</f>
        <v>8.400179115389335</v>
      </c>
      <c r="M219" s="11">
        <f>L219-(L219*0.3)</f>
        <v>5.8801253807725349</v>
      </c>
      <c r="N219" s="31">
        <f>M219</f>
        <v>5.8801253807725349</v>
      </c>
      <c r="O219" s="10"/>
    </row>
    <row r="220" spans="1:18" x14ac:dyDescent="0.3">
      <c r="A220" s="5">
        <v>44630</v>
      </c>
      <c r="B220" s="6" t="s">
        <v>13</v>
      </c>
      <c r="C220" s="16" t="s">
        <v>12</v>
      </c>
      <c r="D220" s="29">
        <v>2</v>
      </c>
      <c r="E220" s="2" t="s">
        <v>23</v>
      </c>
      <c r="F220" s="3" t="s">
        <v>16</v>
      </c>
      <c r="G220" s="2">
        <v>31.7</v>
      </c>
      <c r="H220" s="6">
        <f t="shared" si="34"/>
        <v>10.090399796282149</v>
      </c>
      <c r="I220" s="6"/>
      <c r="J220" s="2" t="s">
        <v>18</v>
      </c>
      <c r="K220" s="2"/>
      <c r="L220" s="6">
        <f>0.201*H220^2.4517</f>
        <v>58.140427109420727</v>
      </c>
      <c r="M220" s="6"/>
      <c r="N220" s="30">
        <f t="shared" ref="N220:N230" si="38">L220</f>
        <v>58.140427109420727</v>
      </c>
    </row>
    <row r="221" spans="1:18" x14ac:dyDescent="0.3">
      <c r="A221" s="5">
        <v>44630</v>
      </c>
      <c r="B221" s="6" t="s">
        <v>13</v>
      </c>
      <c r="C221" s="16" t="s">
        <v>12</v>
      </c>
      <c r="D221" s="29">
        <v>2</v>
      </c>
      <c r="E221" s="2" t="s">
        <v>23</v>
      </c>
      <c r="F221" s="3" t="s">
        <v>14</v>
      </c>
      <c r="G221" s="2">
        <v>8.1999999999999993</v>
      </c>
      <c r="H221" s="6">
        <f t="shared" si="34"/>
        <v>2.6101349630761392</v>
      </c>
      <c r="I221" s="6"/>
      <c r="J221" s="2" t="s">
        <v>18</v>
      </c>
      <c r="K221" s="2"/>
      <c r="L221" s="6">
        <f>0.3338*H221^2.3153</f>
        <v>3.0774151904129696</v>
      </c>
      <c r="M221" s="6"/>
      <c r="N221" s="30">
        <f t="shared" si="38"/>
        <v>3.0774151904129696</v>
      </c>
    </row>
    <row r="222" spans="1:18" x14ac:dyDescent="0.3">
      <c r="A222" s="5">
        <v>44630</v>
      </c>
      <c r="B222" s="6" t="s">
        <v>13</v>
      </c>
      <c r="C222" s="16" t="s">
        <v>12</v>
      </c>
      <c r="D222" s="29">
        <v>2</v>
      </c>
      <c r="E222" s="2" t="s">
        <v>23</v>
      </c>
      <c r="F222" s="3" t="s">
        <v>14</v>
      </c>
      <c r="G222" s="2">
        <v>8.4</v>
      </c>
      <c r="H222" s="6">
        <f t="shared" si="34"/>
        <v>2.6737967914438503</v>
      </c>
      <c r="I222" s="6"/>
      <c r="J222" s="2" t="s">
        <v>18</v>
      </c>
      <c r="K222" s="2"/>
      <c r="L222" s="6">
        <f>0.3338*H222^2.3153</f>
        <v>3.25399372994577</v>
      </c>
      <c r="M222" s="6"/>
      <c r="N222" s="30">
        <f t="shared" si="38"/>
        <v>3.25399372994577</v>
      </c>
    </row>
    <row r="223" spans="1:18" x14ac:dyDescent="0.3">
      <c r="A223" s="5">
        <v>44630</v>
      </c>
      <c r="B223" s="6" t="s">
        <v>13</v>
      </c>
      <c r="C223" s="16" t="s">
        <v>12</v>
      </c>
      <c r="D223" s="29">
        <v>2</v>
      </c>
      <c r="E223" s="2" t="s">
        <v>23</v>
      </c>
      <c r="F223" s="3" t="s">
        <v>16</v>
      </c>
      <c r="G223" s="2">
        <v>32.6</v>
      </c>
      <c r="H223" s="6">
        <f t="shared" si="34"/>
        <v>10.376878023936849</v>
      </c>
      <c r="I223" s="6"/>
      <c r="J223" s="2" t="s">
        <v>18</v>
      </c>
      <c r="K223" s="2"/>
      <c r="L223" s="6">
        <f>0.201*H223^2.4517</f>
        <v>62.271139758446161</v>
      </c>
      <c r="M223" s="6"/>
      <c r="N223" s="30">
        <f t="shared" si="38"/>
        <v>62.271139758446161</v>
      </c>
    </row>
    <row r="224" spans="1:18" x14ac:dyDescent="0.3">
      <c r="A224" s="5">
        <v>44630</v>
      </c>
      <c r="B224" s="6" t="s">
        <v>13</v>
      </c>
      <c r="C224" s="16" t="s">
        <v>12</v>
      </c>
      <c r="D224" s="29">
        <v>2</v>
      </c>
      <c r="E224" s="2" t="s">
        <v>23</v>
      </c>
      <c r="F224" s="3" t="s">
        <v>16</v>
      </c>
      <c r="G224" s="2">
        <v>17.2</v>
      </c>
      <c r="H224" s="6">
        <f t="shared" si="34"/>
        <v>5.4749172396231218</v>
      </c>
      <c r="I224" s="6"/>
      <c r="J224" s="2" t="s">
        <v>18</v>
      </c>
      <c r="K224" s="2"/>
      <c r="L224" s="6">
        <f>0.201*H224^2.4517</f>
        <v>12.986027491772017</v>
      </c>
      <c r="M224" s="6"/>
      <c r="N224" s="30">
        <f t="shared" si="38"/>
        <v>12.986027491772017</v>
      </c>
      <c r="Q224" s="7" t="s">
        <v>39</v>
      </c>
      <c r="R224" s="7" t="s">
        <v>40</v>
      </c>
    </row>
    <row r="225" spans="1:18" x14ac:dyDescent="0.3">
      <c r="A225" s="5">
        <v>44630</v>
      </c>
      <c r="B225" s="6" t="s">
        <v>13</v>
      </c>
      <c r="C225" s="16" t="s">
        <v>12</v>
      </c>
      <c r="D225" s="29">
        <v>2</v>
      </c>
      <c r="E225" s="2" t="s">
        <v>23</v>
      </c>
      <c r="F225" s="3" t="s">
        <v>14</v>
      </c>
      <c r="G225" s="2">
        <v>7.9</v>
      </c>
      <c r="H225" s="6">
        <f t="shared" si="34"/>
        <v>2.5146422205245735</v>
      </c>
      <c r="I225" s="6"/>
      <c r="J225" s="2" t="s">
        <v>18</v>
      </c>
      <c r="K225" s="2"/>
      <c r="L225" s="6">
        <f>0.3338*H225^2.3153</f>
        <v>2.8229870455726247</v>
      </c>
      <c r="M225" s="6"/>
      <c r="N225" s="30">
        <f t="shared" si="38"/>
        <v>2.8229870455726247</v>
      </c>
      <c r="O225" s="17" t="s">
        <v>35</v>
      </c>
      <c r="P225" s="9" t="s">
        <v>36</v>
      </c>
      <c r="Q225" s="9" t="s">
        <v>37</v>
      </c>
      <c r="R225" s="9" t="s">
        <v>38</v>
      </c>
    </row>
    <row r="226" spans="1:18" ht="15" thickBot="1" x14ac:dyDescent="0.35">
      <c r="A226" s="37">
        <v>44630</v>
      </c>
      <c r="B226" s="19" t="s">
        <v>13</v>
      </c>
      <c r="C226" s="48" t="s">
        <v>12</v>
      </c>
      <c r="D226" s="50">
        <v>2</v>
      </c>
      <c r="E226" s="18" t="s">
        <v>23</v>
      </c>
      <c r="F226" s="20" t="s">
        <v>14</v>
      </c>
      <c r="G226" s="18">
        <v>79</v>
      </c>
      <c r="H226" s="19">
        <f t="shared" si="34"/>
        <v>25.146422205245734</v>
      </c>
      <c r="I226" s="19"/>
      <c r="J226" s="18" t="s">
        <v>18</v>
      </c>
      <c r="K226" s="18"/>
      <c r="L226" s="19">
        <f>0.3338*H226^2.3153</f>
        <v>583.45704107685219</v>
      </c>
      <c r="M226" s="19"/>
      <c r="N226" s="51">
        <f t="shared" si="38"/>
        <v>583.45704107685219</v>
      </c>
      <c r="O226" s="49">
        <f>SUM(N150:N226)</f>
        <v>3315.3619435180335</v>
      </c>
      <c r="P226" s="15">
        <f>O226/1000</f>
        <v>3.3153619435180337</v>
      </c>
      <c r="Q226" s="15">
        <f>P226*100</f>
        <v>331.53619435180337</v>
      </c>
      <c r="R226" s="15">
        <f>Q226*0.48</f>
        <v>159.1373732888656</v>
      </c>
    </row>
    <row r="227" spans="1:18" s="40" customFormat="1" x14ac:dyDescent="0.3">
      <c r="A227" s="39">
        <v>44630</v>
      </c>
      <c r="B227" s="26" t="s">
        <v>13</v>
      </c>
      <c r="C227" s="58" t="s">
        <v>12</v>
      </c>
      <c r="D227" s="24">
        <v>2</v>
      </c>
      <c r="E227" s="25" t="s">
        <v>24</v>
      </c>
      <c r="F227" s="27" t="s">
        <v>16</v>
      </c>
      <c r="G227" s="25">
        <v>17.3</v>
      </c>
      <c r="H227" s="26">
        <f t="shared" si="34"/>
        <v>5.5067481538069778</v>
      </c>
      <c r="I227" s="26"/>
      <c r="J227" s="25" t="s">
        <v>18</v>
      </c>
      <c r="K227" s="25"/>
      <c r="L227" s="26">
        <f>0.201*H227^2.4517</f>
        <v>13.171913065457961</v>
      </c>
      <c r="M227" s="26"/>
      <c r="N227" s="28">
        <f t="shared" si="38"/>
        <v>13.171913065457961</v>
      </c>
    </row>
    <row r="228" spans="1:18" x14ac:dyDescent="0.3">
      <c r="A228" s="41">
        <v>44630</v>
      </c>
      <c r="B228" s="6" t="s">
        <v>13</v>
      </c>
      <c r="C228" s="16" t="s">
        <v>12</v>
      </c>
      <c r="D228" s="29">
        <v>2</v>
      </c>
      <c r="E228" s="2" t="s">
        <v>24</v>
      </c>
      <c r="F228" s="3" t="s">
        <v>16</v>
      </c>
      <c r="G228" s="2">
        <v>11.4</v>
      </c>
      <c r="H228" s="6">
        <f t="shared" si="34"/>
        <v>3.6287242169595113</v>
      </c>
      <c r="I228" s="6"/>
      <c r="J228" s="2" t="s">
        <v>18</v>
      </c>
      <c r="K228" s="2"/>
      <c r="L228" s="6">
        <f>0.201*H228^2.4517</f>
        <v>4.7374522833459443</v>
      </c>
      <c r="M228" s="6"/>
      <c r="N228" s="30">
        <f t="shared" si="38"/>
        <v>4.7374522833459443</v>
      </c>
    </row>
    <row r="229" spans="1:18" x14ac:dyDescent="0.3">
      <c r="A229" s="41">
        <v>44630</v>
      </c>
      <c r="B229" s="6" t="s">
        <v>13</v>
      </c>
      <c r="C229" s="16" t="s">
        <v>12</v>
      </c>
      <c r="D229" s="29">
        <v>2</v>
      </c>
      <c r="E229" s="2" t="s">
        <v>24</v>
      </c>
      <c r="F229" s="3" t="s">
        <v>16</v>
      </c>
      <c r="G229" s="2">
        <v>17.5</v>
      </c>
      <c r="H229" s="6">
        <f t="shared" si="34"/>
        <v>5.570409982174688</v>
      </c>
      <c r="I229" s="6"/>
      <c r="J229" s="2" t="s">
        <v>18</v>
      </c>
      <c r="K229" s="2"/>
      <c r="L229" s="6">
        <f>0.201*H229^2.4517</f>
        <v>13.54838747325808</v>
      </c>
      <c r="M229" s="6"/>
      <c r="N229" s="30">
        <f t="shared" si="38"/>
        <v>13.54838747325808</v>
      </c>
    </row>
    <row r="230" spans="1:18" x14ac:dyDescent="0.3">
      <c r="A230" s="41">
        <v>44630</v>
      </c>
      <c r="B230" s="6" t="s">
        <v>13</v>
      </c>
      <c r="C230" s="16" t="s">
        <v>12</v>
      </c>
      <c r="D230" s="29">
        <v>2</v>
      </c>
      <c r="E230" s="2" t="s">
        <v>24</v>
      </c>
      <c r="F230" s="3" t="s">
        <v>16</v>
      </c>
      <c r="G230" s="2">
        <v>27.3</v>
      </c>
      <c r="H230" s="6">
        <f t="shared" si="34"/>
        <v>8.689839572192513</v>
      </c>
      <c r="I230" s="6"/>
      <c r="J230" s="2" t="s">
        <v>18</v>
      </c>
      <c r="K230" s="2"/>
      <c r="L230" s="6">
        <f>0.201*H230^2.4517</f>
        <v>40.3061379000305</v>
      </c>
      <c r="M230" s="6"/>
      <c r="N230" s="30">
        <f t="shared" si="38"/>
        <v>40.3061379000305</v>
      </c>
    </row>
    <row r="231" spans="1:18" x14ac:dyDescent="0.3">
      <c r="A231" s="41">
        <v>44630</v>
      </c>
      <c r="B231" s="6" t="s">
        <v>13</v>
      </c>
      <c r="C231" s="16" t="s">
        <v>12</v>
      </c>
      <c r="D231" s="29">
        <v>2</v>
      </c>
      <c r="E231" s="2" t="s">
        <v>24</v>
      </c>
      <c r="F231" s="3" t="s">
        <v>16</v>
      </c>
      <c r="G231" s="2">
        <v>24.3</v>
      </c>
      <c r="H231" s="6">
        <f t="shared" si="34"/>
        <v>7.7349121466768533</v>
      </c>
      <c r="I231" s="6"/>
      <c r="J231" s="2" t="s">
        <v>17</v>
      </c>
      <c r="K231" s="2">
        <v>3</v>
      </c>
      <c r="L231" s="6">
        <f>0.201*H231^2.4517</f>
        <v>30.298569583938878</v>
      </c>
      <c r="M231" s="11">
        <f>L231-(L231*0.3)</f>
        <v>21.208998708757214</v>
      </c>
      <c r="N231" s="31">
        <f>M231</f>
        <v>21.208998708757214</v>
      </c>
      <c r="O231" s="10"/>
    </row>
    <row r="232" spans="1:18" x14ac:dyDescent="0.3">
      <c r="A232" s="41">
        <v>44630</v>
      </c>
      <c r="B232" s="6" t="s">
        <v>13</v>
      </c>
      <c r="C232" s="16" t="s">
        <v>12</v>
      </c>
      <c r="D232" s="29">
        <v>2</v>
      </c>
      <c r="E232" s="2" t="s">
        <v>24</v>
      </c>
      <c r="F232" s="3" t="s">
        <v>16</v>
      </c>
      <c r="G232" s="2">
        <v>52</v>
      </c>
      <c r="H232" s="6">
        <f t="shared" si="34"/>
        <v>16.552075375604787</v>
      </c>
      <c r="I232" s="6"/>
      <c r="J232" s="2" t="s">
        <v>18</v>
      </c>
      <c r="K232" s="2"/>
      <c r="L232" s="6">
        <f>0.201*H232^2.4517</f>
        <v>195.63953515610032</v>
      </c>
      <c r="M232" s="6"/>
      <c r="N232" s="30">
        <f>L232</f>
        <v>195.63953515610032</v>
      </c>
    </row>
    <row r="233" spans="1:18" x14ac:dyDescent="0.3">
      <c r="A233" s="41">
        <v>44630</v>
      </c>
      <c r="B233" s="6" t="s">
        <v>13</v>
      </c>
      <c r="C233" s="16" t="s">
        <v>12</v>
      </c>
      <c r="D233" s="29">
        <v>2</v>
      </c>
      <c r="E233" s="2" t="s">
        <v>24</v>
      </c>
      <c r="F233" s="3" t="s">
        <v>16</v>
      </c>
      <c r="G233" s="2">
        <v>39.5</v>
      </c>
      <c r="H233" s="6">
        <f t="shared" si="34"/>
        <v>12.573211102622867</v>
      </c>
      <c r="I233" s="6"/>
      <c r="J233" s="2" t="s">
        <v>17</v>
      </c>
      <c r="K233" s="2">
        <v>3</v>
      </c>
      <c r="L233" s="6">
        <f>0.201*H233^2.4517</f>
        <v>99.703022466504521</v>
      </c>
      <c r="M233" s="11">
        <f>L233-(L233*0.3)</f>
        <v>69.792115726553163</v>
      </c>
      <c r="N233" s="31">
        <f>M233</f>
        <v>69.792115726553163</v>
      </c>
      <c r="O233" s="10"/>
    </row>
    <row r="234" spans="1:18" x14ac:dyDescent="0.3">
      <c r="A234" s="41">
        <v>44630</v>
      </c>
      <c r="B234" s="6" t="s">
        <v>13</v>
      </c>
      <c r="C234" s="16" t="s">
        <v>12</v>
      </c>
      <c r="D234" s="29">
        <v>2</v>
      </c>
      <c r="E234" s="2" t="s">
        <v>24</v>
      </c>
      <c r="F234" s="3" t="s">
        <v>16</v>
      </c>
      <c r="G234" s="2">
        <v>23.8</v>
      </c>
      <c r="H234" s="6">
        <f t="shared" si="34"/>
        <v>7.5757575757575761</v>
      </c>
      <c r="I234" s="6"/>
      <c r="J234" s="2" t="s">
        <v>18</v>
      </c>
      <c r="K234" s="2"/>
      <c r="L234" s="6">
        <f>0.201*H234^2.4517</f>
        <v>28.792869594174782</v>
      </c>
      <c r="M234" s="6"/>
      <c r="N234" s="30">
        <f>L234</f>
        <v>28.792869594174782</v>
      </c>
    </row>
    <row r="235" spans="1:18" x14ac:dyDescent="0.3">
      <c r="A235" s="41">
        <v>44630</v>
      </c>
      <c r="B235" s="6" t="s">
        <v>13</v>
      </c>
      <c r="C235" s="16" t="s">
        <v>12</v>
      </c>
      <c r="D235" s="29">
        <v>2</v>
      </c>
      <c r="E235" s="2" t="s">
        <v>24</v>
      </c>
      <c r="F235" s="3" t="s">
        <v>14</v>
      </c>
      <c r="G235" s="2">
        <v>111.2</v>
      </c>
      <c r="H235" s="6">
        <f t="shared" si="34"/>
        <v>35.395976572447161</v>
      </c>
      <c r="I235" s="6"/>
      <c r="J235" s="2" t="s">
        <v>17</v>
      </c>
      <c r="K235" s="2">
        <v>3</v>
      </c>
      <c r="L235" s="6">
        <f>0.3338*H235^2.3153</f>
        <v>1287.5950388369424</v>
      </c>
      <c r="M235" s="11">
        <f t="shared" ref="M235:M236" si="39">L235-(L235*0.3)</f>
        <v>901.31652718585974</v>
      </c>
      <c r="N235" s="31">
        <f t="shared" ref="N235:N236" si="40">M235</f>
        <v>901.31652718585974</v>
      </c>
      <c r="O235" s="10"/>
    </row>
    <row r="236" spans="1:18" x14ac:dyDescent="0.3">
      <c r="A236" s="41">
        <v>44630</v>
      </c>
      <c r="B236" s="6" t="s">
        <v>13</v>
      </c>
      <c r="C236" s="16" t="s">
        <v>12</v>
      </c>
      <c r="D236" s="29">
        <v>2</v>
      </c>
      <c r="E236" s="2" t="s">
        <v>24</v>
      </c>
      <c r="F236" s="3" t="s">
        <v>14</v>
      </c>
      <c r="G236" s="2">
        <v>29.4</v>
      </c>
      <c r="H236" s="6">
        <f t="shared" si="34"/>
        <v>9.3582887700534751</v>
      </c>
      <c r="I236" s="6"/>
      <c r="J236" s="2" t="s">
        <v>17</v>
      </c>
      <c r="K236" s="2">
        <v>3</v>
      </c>
      <c r="L236" s="6">
        <f>0.3338*H236^2.3153</f>
        <v>59.169439437187272</v>
      </c>
      <c r="M236" s="11">
        <f t="shared" si="39"/>
        <v>41.418607606031088</v>
      </c>
      <c r="N236" s="31">
        <f t="shared" si="40"/>
        <v>41.418607606031088</v>
      </c>
      <c r="O236" s="10"/>
    </row>
    <row r="237" spans="1:18" x14ac:dyDescent="0.3">
      <c r="A237" s="41">
        <v>44630</v>
      </c>
      <c r="B237" s="6" t="s">
        <v>13</v>
      </c>
      <c r="C237" s="16" t="s">
        <v>12</v>
      </c>
      <c r="D237" s="29">
        <v>2</v>
      </c>
      <c r="E237" s="2" t="s">
        <v>24</v>
      </c>
      <c r="F237" s="3" t="s">
        <v>14</v>
      </c>
      <c r="G237" s="2">
        <v>28.4</v>
      </c>
      <c r="H237" s="6">
        <f t="shared" si="34"/>
        <v>9.0399796282149225</v>
      </c>
      <c r="I237" s="6"/>
      <c r="J237" s="2" t="s">
        <v>18</v>
      </c>
      <c r="K237" s="2"/>
      <c r="L237" s="6">
        <f>0.3338*H237^2.3153</f>
        <v>54.613603560161202</v>
      </c>
      <c r="M237" s="6"/>
      <c r="N237" s="30">
        <f>L237</f>
        <v>54.613603560161202</v>
      </c>
    </row>
    <row r="238" spans="1:18" x14ac:dyDescent="0.3">
      <c r="A238" s="41">
        <v>44630</v>
      </c>
      <c r="B238" s="6" t="s">
        <v>13</v>
      </c>
      <c r="C238" s="16" t="s">
        <v>12</v>
      </c>
      <c r="D238" s="29">
        <v>2</v>
      </c>
      <c r="E238" s="2" t="s">
        <v>24</v>
      </c>
      <c r="F238" s="3" t="s">
        <v>14</v>
      </c>
      <c r="G238" s="2">
        <v>27.2</v>
      </c>
      <c r="H238" s="6">
        <f t="shared" si="34"/>
        <v>8.6580086580086579</v>
      </c>
      <c r="I238" s="6"/>
      <c r="J238" s="2" t="s">
        <v>17</v>
      </c>
      <c r="K238" s="2">
        <v>3</v>
      </c>
      <c r="L238" s="6">
        <f>0.3338*H238^2.3153</f>
        <v>49.418580237751399</v>
      </c>
      <c r="M238" s="11">
        <f t="shared" ref="M238:M241" si="41">L238-(L238*0.3)</f>
        <v>34.59300616642598</v>
      </c>
      <c r="N238" s="31">
        <f t="shared" ref="N238:N241" si="42">M238</f>
        <v>34.59300616642598</v>
      </c>
      <c r="O238" s="10"/>
    </row>
    <row r="239" spans="1:18" x14ac:dyDescent="0.3">
      <c r="A239" s="41">
        <v>44630</v>
      </c>
      <c r="B239" s="6" t="s">
        <v>13</v>
      </c>
      <c r="C239" s="16" t="s">
        <v>12</v>
      </c>
      <c r="D239" s="29">
        <v>2</v>
      </c>
      <c r="E239" s="2" t="s">
        <v>24</v>
      </c>
      <c r="F239" s="3" t="s">
        <v>14</v>
      </c>
      <c r="G239" s="2">
        <v>15.4</v>
      </c>
      <c r="H239" s="6">
        <f t="shared" si="34"/>
        <v>4.9019607843137258</v>
      </c>
      <c r="I239" s="6"/>
      <c r="J239" s="2" t="s">
        <v>17</v>
      </c>
      <c r="K239" s="2">
        <v>3</v>
      </c>
      <c r="L239" s="6">
        <f>0.3338*H239^2.3153</f>
        <v>13.240354272934997</v>
      </c>
      <c r="M239" s="11">
        <f t="shared" si="41"/>
        <v>9.2682479910544977</v>
      </c>
      <c r="N239" s="31">
        <f t="shared" si="42"/>
        <v>9.2682479910544977</v>
      </c>
      <c r="O239" s="10"/>
    </row>
    <row r="240" spans="1:18" x14ac:dyDescent="0.3">
      <c r="A240" s="41">
        <v>44630</v>
      </c>
      <c r="B240" s="6" t="s">
        <v>13</v>
      </c>
      <c r="C240" s="16" t="s">
        <v>12</v>
      </c>
      <c r="D240" s="29">
        <v>2</v>
      </c>
      <c r="E240" s="2" t="s">
        <v>24</v>
      </c>
      <c r="F240" s="3" t="s">
        <v>14</v>
      </c>
      <c r="G240" s="2">
        <v>32</v>
      </c>
      <c r="H240" s="6">
        <f t="shared" si="34"/>
        <v>10.185892538833716</v>
      </c>
      <c r="I240" s="6"/>
      <c r="J240" s="2" t="s">
        <v>17</v>
      </c>
      <c r="K240" s="2">
        <v>3</v>
      </c>
      <c r="L240" s="6">
        <f>0.3338*H240^2.3153</f>
        <v>71.995711095120015</v>
      </c>
      <c r="M240" s="11">
        <f t="shared" si="41"/>
        <v>50.396997766584008</v>
      </c>
      <c r="N240" s="31">
        <f t="shared" si="42"/>
        <v>50.396997766584008</v>
      </c>
      <c r="O240" s="10"/>
    </row>
    <row r="241" spans="1:84" x14ac:dyDescent="0.3">
      <c r="A241" s="41">
        <v>44630</v>
      </c>
      <c r="B241" s="6" t="s">
        <v>13</v>
      </c>
      <c r="C241" s="16" t="s">
        <v>12</v>
      </c>
      <c r="D241" s="29">
        <v>2</v>
      </c>
      <c r="E241" s="2" t="s">
        <v>24</v>
      </c>
      <c r="F241" s="3" t="s">
        <v>14</v>
      </c>
      <c r="G241" s="2">
        <v>25.2</v>
      </c>
      <c r="H241" s="6">
        <f t="shared" si="34"/>
        <v>8.0213903743315509</v>
      </c>
      <c r="I241" s="6"/>
      <c r="J241" s="2" t="s">
        <v>17</v>
      </c>
      <c r="K241" s="2">
        <v>3</v>
      </c>
      <c r="L241" s="6">
        <f>0.3338*H241^2.3153</f>
        <v>41.409077242880137</v>
      </c>
      <c r="M241" s="11">
        <f t="shared" si="41"/>
        <v>28.986354070016098</v>
      </c>
      <c r="N241" s="31">
        <f t="shared" si="42"/>
        <v>28.986354070016098</v>
      </c>
      <c r="O241" s="10"/>
    </row>
    <row r="242" spans="1:84" x14ac:dyDescent="0.3">
      <c r="A242" s="41">
        <v>44630</v>
      </c>
      <c r="B242" s="6" t="s">
        <v>13</v>
      </c>
      <c r="C242" s="16" t="s">
        <v>12</v>
      </c>
      <c r="D242" s="29">
        <v>2</v>
      </c>
      <c r="E242" s="2" t="s">
        <v>24</v>
      </c>
      <c r="F242" s="3" t="s">
        <v>14</v>
      </c>
      <c r="G242" s="2">
        <v>25.7</v>
      </c>
      <c r="H242" s="6">
        <f t="shared" si="34"/>
        <v>8.1805449452508281</v>
      </c>
      <c r="I242" s="6"/>
      <c r="J242" s="2" t="s">
        <v>18</v>
      </c>
      <c r="K242" s="2"/>
      <c r="L242" s="6">
        <f>0.3338*H242^2.3153</f>
        <v>43.336221385098014</v>
      </c>
      <c r="M242" s="6"/>
      <c r="N242" s="30">
        <f>L242</f>
        <v>43.336221385098014</v>
      </c>
    </row>
    <row r="243" spans="1:84" x14ac:dyDescent="0.3">
      <c r="A243" s="41">
        <v>44630</v>
      </c>
      <c r="B243" s="6" t="s">
        <v>13</v>
      </c>
      <c r="C243" s="16" t="s">
        <v>12</v>
      </c>
      <c r="D243" s="29">
        <v>2</v>
      </c>
      <c r="E243" s="2" t="s">
        <v>24</v>
      </c>
      <c r="F243" s="3" t="s">
        <v>14</v>
      </c>
      <c r="G243" s="2">
        <v>9</v>
      </c>
      <c r="H243" s="6">
        <f t="shared" si="34"/>
        <v>2.8647822765469826</v>
      </c>
      <c r="I243" s="6"/>
      <c r="J243" s="2" t="s">
        <v>17</v>
      </c>
      <c r="K243" s="2">
        <v>3</v>
      </c>
      <c r="L243" s="6">
        <f>0.3338*H243^2.3153</f>
        <v>3.8176012382439257</v>
      </c>
      <c r="M243" s="11">
        <f t="shared" ref="M243:M245" si="43">L243-(L243*0.3)</f>
        <v>2.6723208667707481</v>
      </c>
      <c r="N243" s="31">
        <f t="shared" ref="N243:N245" si="44">M243</f>
        <v>2.6723208667707481</v>
      </c>
      <c r="O243" s="10"/>
    </row>
    <row r="244" spans="1:84" x14ac:dyDescent="0.3">
      <c r="A244" s="41">
        <v>44630</v>
      </c>
      <c r="B244" s="6" t="s">
        <v>13</v>
      </c>
      <c r="C244" s="16" t="s">
        <v>12</v>
      </c>
      <c r="D244" s="29">
        <v>2</v>
      </c>
      <c r="E244" s="2" t="s">
        <v>24</v>
      </c>
      <c r="F244" s="3" t="s">
        <v>14</v>
      </c>
      <c r="G244" s="2">
        <v>10.8</v>
      </c>
      <c r="H244" s="6">
        <f t="shared" si="34"/>
        <v>3.437738731856379</v>
      </c>
      <c r="I244" s="6"/>
      <c r="J244" s="2" t="s">
        <v>17</v>
      </c>
      <c r="K244" s="2">
        <v>3</v>
      </c>
      <c r="L244" s="6">
        <f>0.3338*H244^2.3153</f>
        <v>5.8226260872620657</v>
      </c>
      <c r="M244" s="11">
        <f t="shared" si="43"/>
        <v>4.0758382610834456</v>
      </c>
      <c r="N244" s="31">
        <f t="shared" si="44"/>
        <v>4.0758382610834456</v>
      </c>
      <c r="O244" s="10"/>
    </row>
    <row r="245" spans="1:84" x14ac:dyDescent="0.3">
      <c r="A245" s="41">
        <v>44630</v>
      </c>
      <c r="B245" s="6" t="s">
        <v>13</v>
      </c>
      <c r="C245" s="16" t="s">
        <v>12</v>
      </c>
      <c r="D245" s="29">
        <v>2</v>
      </c>
      <c r="E245" s="2" t="s">
        <v>24</v>
      </c>
      <c r="F245" s="3" t="s">
        <v>14</v>
      </c>
      <c r="G245" s="2">
        <v>13.2</v>
      </c>
      <c r="H245" s="6">
        <f t="shared" si="34"/>
        <v>4.2016806722689077</v>
      </c>
      <c r="I245" s="6"/>
      <c r="J245" s="2" t="s">
        <v>17</v>
      </c>
      <c r="K245" s="2">
        <v>3</v>
      </c>
      <c r="L245" s="6">
        <f>0.3338*H245^2.3153</f>
        <v>9.2661153802731739</v>
      </c>
      <c r="M245" s="11">
        <f t="shared" si="43"/>
        <v>6.4862807661912214</v>
      </c>
      <c r="N245" s="31">
        <f t="shared" si="44"/>
        <v>6.4862807661912214</v>
      </c>
      <c r="O245" s="10"/>
    </row>
    <row r="246" spans="1:84" x14ac:dyDescent="0.3">
      <c r="A246" s="41">
        <v>44630</v>
      </c>
      <c r="B246" s="6" t="s">
        <v>13</v>
      </c>
      <c r="C246" s="16" t="s">
        <v>12</v>
      </c>
      <c r="D246" s="29">
        <v>2</v>
      </c>
      <c r="E246" s="2" t="s">
        <v>24</v>
      </c>
      <c r="F246" s="3" t="s">
        <v>16</v>
      </c>
      <c r="G246" s="2">
        <v>11.6</v>
      </c>
      <c r="H246" s="6">
        <f t="shared" si="34"/>
        <v>3.6923860453272219</v>
      </c>
      <c r="I246" s="6"/>
      <c r="J246" s="2" t="s">
        <v>18</v>
      </c>
      <c r="K246" s="2"/>
      <c r="L246" s="6">
        <f>0.201*H246^2.4517</f>
        <v>4.9438225812775549</v>
      </c>
      <c r="M246" s="6"/>
      <c r="N246" s="30">
        <f t="shared" ref="N246:N249" si="45">L246</f>
        <v>4.9438225812775549</v>
      </c>
    </row>
    <row r="247" spans="1:84" x14ac:dyDescent="0.3">
      <c r="A247" s="41">
        <v>44630</v>
      </c>
      <c r="B247" s="6" t="s">
        <v>13</v>
      </c>
      <c r="C247" s="16" t="s">
        <v>12</v>
      </c>
      <c r="D247" s="29">
        <v>2</v>
      </c>
      <c r="E247" s="2" t="s">
        <v>24</v>
      </c>
      <c r="F247" s="3" t="s">
        <v>16</v>
      </c>
      <c r="G247" s="2">
        <v>13.4</v>
      </c>
      <c r="H247" s="6">
        <f t="shared" si="34"/>
        <v>4.2653425006366188</v>
      </c>
      <c r="I247" s="6"/>
      <c r="J247" s="2" t="s">
        <v>18</v>
      </c>
      <c r="K247" s="2"/>
      <c r="L247" s="6">
        <f>0.201*H247^2.4517</f>
        <v>7.0413196286246764</v>
      </c>
      <c r="M247" s="6"/>
      <c r="N247" s="30">
        <f t="shared" si="45"/>
        <v>7.0413196286246764</v>
      </c>
    </row>
    <row r="248" spans="1:84" x14ac:dyDescent="0.3">
      <c r="A248" s="41">
        <v>44630</v>
      </c>
      <c r="B248" s="6" t="s">
        <v>13</v>
      </c>
      <c r="C248" s="16" t="s">
        <v>12</v>
      </c>
      <c r="D248" s="29">
        <v>2</v>
      </c>
      <c r="E248" s="2" t="s">
        <v>24</v>
      </c>
      <c r="F248" s="3" t="s">
        <v>16</v>
      </c>
      <c r="G248" s="2">
        <v>45.4</v>
      </c>
      <c r="H248" s="6">
        <f t="shared" si="34"/>
        <v>14.451235039470333</v>
      </c>
      <c r="I248" s="6"/>
      <c r="J248" s="2" t="s">
        <v>18</v>
      </c>
      <c r="K248" s="2"/>
      <c r="L248" s="6">
        <f>0.201*H248^2.4517</f>
        <v>140.26039548344534</v>
      </c>
      <c r="M248" s="6"/>
      <c r="N248" s="30">
        <f t="shared" si="45"/>
        <v>140.26039548344534</v>
      </c>
    </row>
    <row r="249" spans="1:84" x14ac:dyDescent="0.3">
      <c r="A249" s="41">
        <v>44630</v>
      </c>
      <c r="B249" s="6" t="s">
        <v>13</v>
      </c>
      <c r="C249" s="16" t="s">
        <v>12</v>
      </c>
      <c r="D249" s="29">
        <v>2</v>
      </c>
      <c r="E249" s="2" t="s">
        <v>24</v>
      </c>
      <c r="F249" s="3" t="s">
        <v>16</v>
      </c>
      <c r="G249" s="2">
        <v>16.899999999999999</v>
      </c>
      <c r="H249" s="6">
        <f t="shared" si="34"/>
        <v>5.3794244970715557</v>
      </c>
      <c r="I249" s="6"/>
      <c r="J249" s="2" t="s">
        <v>18</v>
      </c>
      <c r="K249" s="2"/>
      <c r="L249" s="6">
        <f>0.201*H249^2.4517</f>
        <v>12.437728095944685</v>
      </c>
      <c r="M249" s="6"/>
      <c r="N249" s="30">
        <f t="shared" si="45"/>
        <v>12.437728095944685</v>
      </c>
    </row>
    <row r="250" spans="1:84" x14ac:dyDescent="0.3">
      <c r="A250" s="41">
        <v>44630</v>
      </c>
      <c r="B250" s="6" t="s">
        <v>13</v>
      </c>
      <c r="C250" s="16" t="s">
        <v>12</v>
      </c>
      <c r="D250" s="29">
        <v>2</v>
      </c>
      <c r="E250" s="2" t="s">
        <v>24</v>
      </c>
      <c r="F250" s="3" t="s">
        <v>14</v>
      </c>
      <c r="G250" s="2">
        <v>9.8000000000000007</v>
      </c>
      <c r="H250" s="6">
        <f t="shared" si="34"/>
        <v>3.1194295900178255</v>
      </c>
      <c r="I250" s="6"/>
      <c r="J250" s="2" t="s">
        <v>17</v>
      </c>
      <c r="K250" s="2">
        <v>2</v>
      </c>
      <c r="L250" s="6">
        <f>0.3338*H250^2.3153</f>
        <v>4.6496323451911321</v>
      </c>
      <c r="M250" s="11">
        <f>L250-(L250*0.15)</f>
        <v>3.9521874934124623</v>
      </c>
      <c r="N250" s="31">
        <f>M250</f>
        <v>3.9521874934124623</v>
      </c>
      <c r="O250" s="10"/>
    </row>
    <row r="251" spans="1:84" x14ac:dyDescent="0.3">
      <c r="A251" s="41">
        <v>44630</v>
      </c>
      <c r="B251" s="6" t="s">
        <v>13</v>
      </c>
      <c r="C251" s="16" t="s">
        <v>12</v>
      </c>
      <c r="D251" s="29">
        <v>2</v>
      </c>
      <c r="E251" s="2" t="s">
        <v>24</v>
      </c>
      <c r="F251" s="3" t="s">
        <v>16</v>
      </c>
      <c r="G251" s="2">
        <v>30</v>
      </c>
      <c r="H251" s="6">
        <f t="shared" si="34"/>
        <v>9.5492742551566074</v>
      </c>
      <c r="I251" s="6"/>
      <c r="J251" s="2" t="s">
        <v>18</v>
      </c>
      <c r="K251" s="2"/>
      <c r="L251" s="6">
        <f>0.201*H251^2.4517</f>
        <v>50.791308906327231</v>
      </c>
      <c r="M251" s="6"/>
      <c r="N251" s="30">
        <f t="shared" ref="N251:N254" si="46">L251</f>
        <v>50.791308906327231</v>
      </c>
    </row>
    <row r="252" spans="1:84" x14ac:dyDescent="0.3">
      <c r="A252" s="41">
        <v>44630</v>
      </c>
      <c r="B252" s="6" t="s">
        <v>13</v>
      </c>
      <c r="C252" s="16" t="s">
        <v>12</v>
      </c>
      <c r="D252" s="29">
        <v>2</v>
      </c>
      <c r="E252" s="2" t="s">
        <v>24</v>
      </c>
      <c r="F252" s="3" t="s">
        <v>16</v>
      </c>
      <c r="G252" s="2">
        <v>12.4</v>
      </c>
      <c r="H252" s="6">
        <f t="shared" si="34"/>
        <v>3.9470333587980648</v>
      </c>
      <c r="I252" s="6"/>
      <c r="J252" s="2" t="s">
        <v>18</v>
      </c>
      <c r="K252" s="2"/>
      <c r="L252" s="6">
        <f>0.201*H252^2.4517</f>
        <v>5.8220129911235379</v>
      </c>
      <c r="M252" s="6"/>
      <c r="N252" s="30">
        <f t="shared" si="46"/>
        <v>5.8220129911235379</v>
      </c>
    </row>
    <row r="253" spans="1:84" x14ac:dyDescent="0.3">
      <c r="A253" s="41">
        <v>44630</v>
      </c>
      <c r="B253" s="6" t="s">
        <v>13</v>
      </c>
      <c r="C253" s="16" t="s">
        <v>12</v>
      </c>
      <c r="D253" s="29">
        <v>2</v>
      </c>
      <c r="E253" s="2" t="s">
        <v>24</v>
      </c>
      <c r="F253" s="3" t="s">
        <v>16</v>
      </c>
      <c r="G253" s="2">
        <v>71.099999999999994</v>
      </c>
      <c r="H253" s="6">
        <f t="shared" si="34"/>
        <v>22.63177998472116</v>
      </c>
      <c r="I253" s="6"/>
      <c r="J253" s="2" t="s">
        <v>18</v>
      </c>
      <c r="K253" s="2"/>
      <c r="L253" s="6">
        <f>0.201*H253^2.4517</f>
        <v>421.2694102967011</v>
      </c>
      <c r="M253" s="6"/>
      <c r="N253" s="30">
        <f t="shared" si="46"/>
        <v>421.2694102967011</v>
      </c>
      <c r="Q253" s="7" t="s">
        <v>39</v>
      </c>
      <c r="R253" s="7" t="s">
        <v>40</v>
      </c>
    </row>
    <row r="254" spans="1:84" x14ac:dyDescent="0.3">
      <c r="A254" s="41">
        <v>44630</v>
      </c>
      <c r="B254" s="6" t="s">
        <v>13</v>
      </c>
      <c r="C254" s="16" t="s">
        <v>12</v>
      </c>
      <c r="D254" s="29">
        <v>2</v>
      </c>
      <c r="E254" s="2" t="s">
        <v>24</v>
      </c>
      <c r="F254" s="3" t="s">
        <v>16</v>
      </c>
      <c r="G254" s="2">
        <v>35.6</v>
      </c>
      <c r="H254" s="6">
        <f t="shared" si="34"/>
        <v>11.331805449452508</v>
      </c>
      <c r="I254" s="6"/>
      <c r="J254" s="2" t="s">
        <v>18</v>
      </c>
      <c r="K254" s="2"/>
      <c r="L254" s="6">
        <f>0.201*H254^2.4517</f>
        <v>77.27182770411018</v>
      </c>
      <c r="M254" s="6"/>
      <c r="N254" s="30">
        <f t="shared" si="46"/>
        <v>77.27182770411018</v>
      </c>
      <c r="O254" s="17" t="s">
        <v>35</v>
      </c>
      <c r="P254" s="9" t="s">
        <v>36</v>
      </c>
      <c r="Q254" s="9" t="s">
        <v>37</v>
      </c>
      <c r="R254" s="9" t="s">
        <v>38</v>
      </c>
    </row>
    <row r="255" spans="1:84" s="44" customFormat="1" ht="15" thickBot="1" x14ac:dyDescent="0.35">
      <c r="A255" s="42">
        <v>44630</v>
      </c>
      <c r="B255" s="34" t="s">
        <v>13</v>
      </c>
      <c r="C255" s="47" t="s">
        <v>12</v>
      </c>
      <c r="D255" s="32">
        <v>2</v>
      </c>
      <c r="E255" s="33" t="s">
        <v>24</v>
      </c>
      <c r="F255" s="35" t="s">
        <v>14</v>
      </c>
      <c r="G255" s="33">
        <v>28.7</v>
      </c>
      <c r="H255" s="34">
        <f t="shared" si="34"/>
        <v>9.1354723707664878</v>
      </c>
      <c r="I255" s="34"/>
      <c r="J255" s="33" t="s">
        <v>17</v>
      </c>
      <c r="K255" s="33">
        <v>3</v>
      </c>
      <c r="L255" s="34">
        <f>0.3338*H255^2.3153</f>
        <v>55.958599445505101</v>
      </c>
      <c r="M255" s="43">
        <f>L255-(L255*0.3)</f>
        <v>39.171019611853566</v>
      </c>
      <c r="N255" s="54">
        <f>M255</f>
        <v>39.171019611853566</v>
      </c>
      <c r="O255" s="49">
        <f>SUM(N227:N255)</f>
        <v>2327.3224483257745</v>
      </c>
      <c r="P255" s="15">
        <f>O255/1000</f>
        <v>2.3273224483257744</v>
      </c>
      <c r="Q255" s="15">
        <f>P255*100</f>
        <v>232.73224483257744</v>
      </c>
      <c r="R255" s="15">
        <f>Q255*0.48</f>
        <v>111.71147751963717</v>
      </c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</row>
    <row r="256" spans="1:84" x14ac:dyDescent="0.3">
      <c r="A256" s="38">
        <v>44630</v>
      </c>
      <c r="B256" s="22" t="s">
        <v>13</v>
      </c>
      <c r="C256" s="45" t="s">
        <v>12</v>
      </c>
      <c r="D256" s="24">
        <v>3</v>
      </c>
      <c r="E256" s="25" t="s">
        <v>25</v>
      </c>
      <c r="F256" s="27" t="s">
        <v>14</v>
      </c>
      <c r="G256" s="25">
        <v>29</v>
      </c>
      <c r="H256" s="26">
        <f t="shared" si="34"/>
        <v>9.2309651133180548</v>
      </c>
      <c r="I256" s="26"/>
      <c r="J256" s="25" t="s">
        <v>18</v>
      </c>
      <c r="K256" s="25"/>
      <c r="L256" s="26">
        <f>0.3338*H256^2.3153</f>
        <v>57.322215207104044</v>
      </c>
      <c r="M256" s="26"/>
      <c r="N256" s="28">
        <f t="shared" ref="N256:N265" si="47">L256</f>
        <v>57.322215207104044</v>
      </c>
    </row>
    <row r="257" spans="1:15" x14ac:dyDescent="0.3">
      <c r="A257" s="5">
        <v>44630</v>
      </c>
      <c r="B257" s="6" t="s">
        <v>13</v>
      </c>
      <c r="C257" s="16" t="s">
        <v>12</v>
      </c>
      <c r="D257" s="29">
        <v>3</v>
      </c>
      <c r="E257" s="2" t="s">
        <v>25</v>
      </c>
      <c r="F257" s="3" t="s">
        <v>15</v>
      </c>
      <c r="G257" s="2">
        <v>49.3</v>
      </c>
      <c r="H257" s="6">
        <f t="shared" si="34"/>
        <v>15.692640692640692</v>
      </c>
      <c r="I257" s="6"/>
      <c r="J257" s="2" t="s">
        <v>18</v>
      </c>
      <c r="K257" s="2"/>
      <c r="L257" s="6">
        <f>0.2334*H257^2.2264</f>
        <v>107.20091572127889</v>
      </c>
      <c r="M257" s="6"/>
      <c r="N257" s="30">
        <f t="shared" si="47"/>
        <v>107.20091572127889</v>
      </c>
    </row>
    <row r="258" spans="1:15" x14ac:dyDescent="0.3">
      <c r="A258" s="5">
        <v>44630</v>
      </c>
      <c r="B258" s="6" t="s">
        <v>13</v>
      </c>
      <c r="C258" s="16" t="s">
        <v>12</v>
      </c>
      <c r="D258" s="29">
        <v>3</v>
      </c>
      <c r="E258" s="2" t="s">
        <v>25</v>
      </c>
      <c r="F258" s="3" t="s">
        <v>15</v>
      </c>
      <c r="G258" s="2">
        <v>51</v>
      </c>
      <c r="H258" s="6">
        <f t="shared" si="34"/>
        <v>16.233766233766232</v>
      </c>
      <c r="I258" s="6"/>
      <c r="J258" s="2" t="s">
        <v>18</v>
      </c>
      <c r="K258" s="2"/>
      <c r="L258" s="6">
        <f>0.2334*H258^2.2264</f>
        <v>115.60546213526334</v>
      </c>
      <c r="M258" s="6"/>
      <c r="N258" s="30">
        <f t="shared" si="47"/>
        <v>115.60546213526334</v>
      </c>
    </row>
    <row r="259" spans="1:15" x14ac:dyDescent="0.3">
      <c r="A259" s="5">
        <v>44630</v>
      </c>
      <c r="B259" s="6" t="s">
        <v>13</v>
      </c>
      <c r="C259" s="16" t="s">
        <v>12</v>
      </c>
      <c r="D259" s="29">
        <v>3</v>
      </c>
      <c r="E259" s="2" t="s">
        <v>25</v>
      </c>
      <c r="F259" s="3" t="s">
        <v>15</v>
      </c>
      <c r="G259" s="2">
        <v>83</v>
      </c>
      <c r="H259" s="6">
        <f t="shared" si="34"/>
        <v>26.419658772599949</v>
      </c>
      <c r="I259" s="6"/>
      <c r="J259" s="2" t="s">
        <v>18</v>
      </c>
      <c r="K259" s="2"/>
      <c r="L259" s="6">
        <f>0.2334*H259^2.2264</f>
        <v>341.88463169517075</v>
      </c>
      <c r="M259" s="6"/>
      <c r="N259" s="30">
        <f t="shared" si="47"/>
        <v>341.88463169517075</v>
      </c>
    </row>
    <row r="260" spans="1:15" x14ac:dyDescent="0.3">
      <c r="A260" s="5">
        <v>44630</v>
      </c>
      <c r="B260" s="6" t="s">
        <v>13</v>
      </c>
      <c r="C260" s="16" t="s">
        <v>12</v>
      </c>
      <c r="D260" s="29">
        <v>3</v>
      </c>
      <c r="E260" s="2" t="s">
        <v>25</v>
      </c>
      <c r="F260" s="3" t="s">
        <v>14</v>
      </c>
      <c r="G260" s="2">
        <v>41.4</v>
      </c>
      <c r="H260" s="6">
        <f t="shared" si="34"/>
        <v>13.177998472116119</v>
      </c>
      <c r="I260" s="6"/>
      <c r="J260" s="2" t="s">
        <v>18</v>
      </c>
      <c r="K260" s="2"/>
      <c r="L260" s="6">
        <f>0.3338*H260^2.3153</f>
        <v>130.69945316864539</v>
      </c>
      <c r="M260" s="6"/>
      <c r="N260" s="30">
        <f t="shared" si="47"/>
        <v>130.69945316864539</v>
      </c>
    </row>
    <row r="261" spans="1:15" x14ac:dyDescent="0.3">
      <c r="A261" s="5">
        <v>44630</v>
      </c>
      <c r="B261" s="6" t="s">
        <v>13</v>
      </c>
      <c r="C261" s="16" t="s">
        <v>12</v>
      </c>
      <c r="D261" s="29">
        <v>3</v>
      </c>
      <c r="E261" s="2" t="s">
        <v>25</v>
      </c>
      <c r="F261" s="3" t="s">
        <v>15</v>
      </c>
      <c r="G261" s="2">
        <v>85</v>
      </c>
      <c r="H261" s="6">
        <f t="shared" si="34"/>
        <v>27.056277056277057</v>
      </c>
      <c r="I261" s="6"/>
      <c r="J261" s="2" t="s">
        <v>18</v>
      </c>
      <c r="K261" s="2"/>
      <c r="L261" s="6">
        <f>0.2334*H261^2.2264</f>
        <v>360.49762700021552</v>
      </c>
      <c r="M261" s="6"/>
      <c r="N261" s="30">
        <f t="shared" si="47"/>
        <v>360.49762700021552</v>
      </c>
    </row>
    <row r="262" spans="1:15" x14ac:dyDescent="0.3">
      <c r="A262" s="5">
        <v>44630</v>
      </c>
      <c r="B262" s="6" t="s">
        <v>13</v>
      </c>
      <c r="C262" s="16" t="s">
        <v>12</v>
      </c>
      <c r="D262" s="29">
        <v>3</v>
      </c>
      <c r="E262" s="2" t="s">
        <v>25</v>
      </c>
      <c r="F262" s="3" t="s">
        <v>14</v>
      </c>
      <c r="G262" s="2">
        <v>41.3</v>
      </c>
      <c r="H262" s="6">
        <f t="shared" si="34"/>
        <v>13.146167557932262</v>
      </c>
      <c r="I262" s="6"/>
      <c r="J262" s="2" t="s">
        <v>18</v>
      </c>
      <c r="K262" s="2"/>
      <c r="L262" s="6">
        <f>0.3338*H262^2.3153</f>
        <v>129.96967571827921</v>
      </c>
      <c r="M262" s="6"/>
      <c r="N262" s="30">
        <f t="shared" si="47"/>
        <v>129.96967571827921</v>
      </c>
    </row>
    <row r="263" spans="1:15" x14ac:dyDescent="0.3">
      <c r="A263" s="5">
        <v>44630</v>
      </c>
      <c r="B263" s="6" t="s">
        <v>13</v>
      </c>
      <c r="C263" s="16" t="s">
        <v>12</v>
      </c>
      <c r="D263" s="29">
        <v>3</v>
      </c>
      <c r="E263" s="2" t="s">
        <v>25</v>
      </c>
      <c r="F263" s="3" t="s">
        <v>14</v>
      </c>
      <c r="G263" s="2">
        <v>23.5</v>
      </c>
      <c r="H263" s="6">
        <f t="shared" si="34"/>
        <v>7.48026483320601</v>
      </c>
      <c r="I263" s="6"/>
      <c r="J263" s="2" t="s">
        <v>18</v>
      </c>
      <c r="K263" s="2"/>
      <c r="L263" s="6">
        <f>0.3338*H263^2.3153</f>
        <v>35.226241022224954</v>
      </c>
      <c r="M263" s="6"/>
      <c r="N263" s="30">
        <f t="shared" si="47"/>
        <v>35.226241022224954</v>
      </c>
    </row>
    <row r="264" spans="1:15" x14ac:dyDescent="0.3">
      <c r="A264" s="5">
        <v>44630</v>
      </c>
      <c r="B264" s="6" t="s">
        <v>13</v>
      </c>
      <c r="C264" s="16" t="s">
        <v>12</v>
      </c>
      <c r="D264" s="29">
        <v>3</v>
      </c>
      <c r="E264" s="2" t="s">
        <v>25</v>
      </c>
      <c r="F264" s="3" t="s">
        <v>16</v>
      </c>
      <c r="G264" s="2">
        <v>42</v>
      </c>
      <c r="H264" s="6">
        <f t="shared" ref="H264:H327" si="48">G264/3.1416</f>
        <v>13.368983957219251</v>
      </c>
      <c r="I264" s="6"/>
      <c r="J264" s="2" t="s">
        <v>18</v>
      </c>
      <c r="K264" s="2"/>
      <c r="L264" s="6">
        <f>0.201*H264^2.4517</f>
        <v>115.8914802266027</v>
      </c>
      <c r="M264" s="6"/>
      <c r="N264" s="30">
        <f t="shared" si="47"/>
        <v>115.8914802266027</v>
      </c>
    </row>
    <row r="265" spans="1:15" x14ac:dyDescent="0.3">
      <c r="A265" s="5">
        <v>44630</v>
      </c>
      <c r="B265" s="6" t="s">
        <v>13</v>
      </c>
      <c r="C265" s="16" t="s">
        <v>12</v>
      </c>
      <c r="D265" s="29">
        <v>3</v>
      </c>
      <c r="E265" s="2" t="s">
        <v>25</v>
      </c>
      <c r="F265" s="3" t="s">
        <v>14</v>
      </c>
      <c r="G265" s="2">
        <v>38.200000000000003</v>
      </c>
      <c r="H265" s="6">
        <f t="shared" si="48"/>
        <v>12.159409218232749</v>
      </c>
      <c r="I265" s="6"/>
      <c r="J265" s="2" t="s">
        <v>18</v>
      </c>
      <c r="K265" s="2"/>
      <c r="L265" s="6">
        <f>0.3338*H265^2.3153</f>
        <v>108.48861999748971</v>
      </c>
      <c r="M265" s="6"/>
      <c r="N265" s="30">
        <f t="shared" si="47"/>
        <v>108.48861999748971</v>
      </c>
    </row>
    <row r="266" spans="1:15" x14ac:dyDescent="0.3">
      <c r="A266" s="5">
        <v>44630</v>
      </c>
      <c r="B266" s="6" t="s">
        <v>13</v>
      </c>
      <c r="C266" s="16" t="s">
        <v>12</v>
      </c>
      <c r="D266" s="29">
        <v>3</v>
      </c>
      <c r="E266" s="2" t="s">
        <v>25</v>
      </c>
      <c r="F266" s="3" t="s">
        <v>14</v>
      </c>
      <c r="G266" s="2">
        <v>19.600000000000001</v>
      </c>
      <c r="H266" s="6">
        <f t="shared" si="48"/>
        <v>6.238859180035651</v>
      </c>
      <c r="I266" s="6"/>
      <c r="J266" s="2" t="s">
        <v>17</v>
      </c>
      <c r="K266" s="2"/>
      <c r="L266" s="6">
        <f>0.3338*H266^2.3153</f>
        <v>23.141598943807882</v>
      </c>
      <c r="M266" s="11">
        <f>L266-(L266*0.025)</f>
        <v>22.563058970212683</v>
      </c>
      <c r="N266" s="31">
        <f>M266</f>
        <v>22.563058970212683</v>
      </c>
      <c r="O266" s="10"/>
    </row>
    <row r="267" spans="1:15" x14ac:dyDescent="0.3">
      <c r="A267" s="5">
        <v>44630</v>
      </c>
      <c r="B267" s="6" t="s">
        <v>13</v>
      </c>
      <c r="C267" s="16" t="s">
        <v>12</v>
      </c>
      <c r="D267" s="29">
        <v>3</v>
      </c>
      <c r="E267" s="2" t="s">
        <v>25</v>
      </c>
      <c r="F267" s="3" t="s">
        <v>14</v>
      </c>
      <c r="G267" s="2">
        <v>36</v>
      </c>
      <c r="H267" s="6">
        <f t="shared" si="48"/>
        <v>11.45912910618793</v>
      </c>
      <c r="I267" s="6"/>
      <c r="J267" s="2" t="s">
        <v>18</v>
      </c>
      <c r="K267" s="2"/>
      <c r="L267" s="6">
        <f>0.3338*H267^2.3153</f>
        <v>94.567097742895726</v>
      </c>
      <c r="M267" s="6"/>
      <c r="N267" s="30">
        <f t="shared" ref="N267:N268" si="49">L267</f>
        <v>94.567097742895726</v>
      </c>
    </row>
    <row r="268" spans="1:15" x14ac:dyDescent="0.3">
      <c r="A268" s="5">
        <v>44630</v>
      </c>
      <c r="B268" s="6" t="s">
        <v>13</v>
      </c>
      <c r="C268" s="16" t="s">
        <v>12</v>
      </c>
      <c r="D268" s="29">
        <v>3</v>
      </c>
      <c r="E268" s="2" t="s">
        <v>25</v>
      </c>
      <c r="F268" s="3" t="s">
        <v>14</v>
      </c>
      <c r="G268" s="2">
        <v>30.3</v>
      </c>
      <c r="H268" s="6">
        <f t="shared" si="48"/>
        <v>9.6447669977081745</v>
      </c>
      <c r="I268" s="6"/>
      <c r="J268" s="2" t="s">
        <v>18</v>
      </c>
      <c r="K268" s="2"/>
      <c r="L268" s="6">
        <f>0.3338*H268^2.3153</f>
        <v>63.447862912621076</v>
      </c>
      <c r="M268" s="6"/>
      <c r="N268" s="30">
        <f t="shared" si="49"/>
        <v>63.447862912621076</v>
      </c>
    </row>
    <row r="269" spans="1:15" x14ac:dyDescent="0.3">
      <c r="A269" s="5">
        <v>44630</v>
      </c>
      <c r="B269" s="6" t="s">
        <v>13</v>
      </c>
      <c r="C269" s="16" t="s">
        <v>12</v>
      </c>
      <c r="D269" s="29">
        <v>3</v>
      </c>
      <c r="E269" s="2" t="s">
        <v>25</v>
      </c>
      <c r="F269" s="3" t="s">
        <v>16</v>
      </c>
      <c r="G269" s="2">
        <v>44.5</v>
      </c>
      <c r="H269" s="6">
        <f t="shared" si="48"/>
        <v>14.164756811815636</v>
      </c>
      <c r="I269" s="6"/>
      <c r="J269" s="2" t="s">
        <v>17</v>
      </c>
      <c r="K269" s="2">
        <v>3</v>
      </c>
      <c r="L269" s="6">
        <f>0.201*H269^2.4517</f>
        <v>133.54125814894155</v>
      </c>
      <c r="M269" s="11">
        <f>L269-(L269*0.3)</f>
        <v>93.478880704259097</v>
      </c>
      <c r="N269" s="31">
        <f>M269</f>
        <v>93.478880704259097</v>
      </c>
      <c r="O269" s="10"/>
    </row>
    <row r="270" spans="1:15" x14ac:dyDescent="0.3">
      <c r="A270" s="5">
        <v>44630</v>
      </c>
      <c r="B270" s="6" t="s">
        <v>13</v>
      </c>
      <c r="C270" s="16" t="s">
        <v>12</v>
      </c>
      <c r="D270" s="29">
        <v>3</v>
      </c>
      <c r="E270" s="2" t="s">
        <v>25</v>
      </c>
      <c r="F270" s="3" t="s">
        <v>14</v>
      </c>
      <c r="G270" s="2">
        <v>21.2</v>
      </c>
      <c r="H270" s="6">
        <f t="shared" si="48"/>
        <v>6.7481538069773359</v>
      </c>
      <c r="I270" s="6"/>
      <c r="J270" s="2" t="s">
        <v>18</v>
      </c>
      <c r="K270" s="2"/>
      <c r="L270" s="6">
        <f>0.3338*H270^2.3153</f>
        <v>27.752256419613158</v>
      </c>
      <c r="M270" s="6"/>
      <c r="N270" s="30">
        <f t="shared" ref="N270:N279" si="50">L270</f>
        <v>27.752256419613158</v>
      </c>
    </row>
    <row r="271" spans="1:15" x14ac:dyDescent="0.3">
      <c r="A271" s="5">
        <v>44630</v>
      </c>
      <c r="B271" s="6" t="s">
        <v>13</v>
      </c>
      <c r="C271" s="16" t="s">
        <v>12</v>
      </c>
      <c r="D271" s="29">
        <v>3</v>
      </c>
      <c r="E271" s="2" t="s">
        <v>25</v>
      </c>
      <c r="F271" s="3" t="s">
        <v>14</v>
      </c>
      <c r="G271" s="2">
        <v>38.5</v>
      </c>
      <c r="H271" s="6">
        <f t="shared" si="48"/>
        <v>12.254901960784315</v>
      </c>
      <c r="I271" s="6"/>
      <c r="J271" s="2" t="s">
        <v>18</v>
      </c>
      <c r="K271" s="2"/>
      <c r="L271" s="6">
        <f>0.3338*H271^2.3153</f>
        <v>110.47146357695543</v>
      </c>
      <c r="M271" s="6"/>
      <c r="N271" s="30">
        <f t="shared" si="50"/>
        <v>110.47146357695543</v>
      </c>
    </row>
    <row r="272" spans="1:15" x14ac:dyDescent="0.3">
      <c r="A272" s="5">
        <v>44630</v>
      </c>
      <c r="B272" s="6" t="s">
        <v>13</v>
      </c>
      <c r="C272" s="16" t="s">
        <v>12</v>
      </c>
      <c r="D272" s="29">
        <v>3</v>
      </c>
      <c r="E272" s="2" t="s">
        <v>25</v>
      </c>
      <c r="F272" s="3" t="s">
        <v>14</v>
      </c>
      <c r="G272" s="2">
        <v>47.8</v>
      </c>
      <c r="H272" s="6">
        <f t="shared" si="48"/>
        <v>15.215176979882862</v>
      </c>
      <c r="I272" s="6"/>
      <c r="J272" s="2" t="s">
        <v>18</v>
      </c>
      <c r="K272" s="2"/>
      <c r="L272" s="6">
        <f>0.3338*H272^2.3153</f>
        <v>182.31075507110685</v>
      </c>
      <c r="M272" s="6"/>
      <c r="N272" s="30">
        <f t="shared" si="50"/>
        <v>182.31075507110685</v>
      </c>
    </row>
    <row r="273" spans="1:18" x14ac:dyDescent="0.3">
      <c r="A273" s="5">
        <v>44630</v>
      </c>
      <c r="B273" s="6" t="s">
        <v>13</v>
      </c>
      <c r="C273" s="16" t="s">
        <v>12</v>
      </c>
      <c r="D273" s="29">
        <v>3</v>
      </c>
      <c r="E273" s="2" t="s">
        <v>25</v>
      </c>
      <c r="F273" s="3" t="s">
        <v>15</v>
      </c>
      <c r="G273" s="2">
        <v>9.1</v>
      </c>
      <c r="H273" s="6">
        <f t="shared" si="48"/>
        <v>2.8966131907308377</v>
      </c>
      <c r="I273" s="6"/>
      <c r="J273" s="2" t="s">
        <v>18</v>
      </c>
      <c r="K273" s="2"/>
      <c r="L273" s="6">
        <f>0.2334*H273^2.2264</f>
        <v>2.4914597183951277</v>
      </c>
      <c r="M273" s="6"/>
      <c r="N273" s="30">
        <f t="shared" si="50"/>
        <v>2.4914597183951277</v>
      </c>
    </row>
    <row r="274" spans="1:18" x14ac:dyDescent="0.3">
      <c r="A274" s="5">
        <v>44630</v>
      </c>
      <c r="B274" s="6" t="s">
        <v>13</v>
      </c>
      <c r="C274" s="16" t="s">
        <v>12</v>
      </c>
      <c r="D274" s="29">
        <v>3</v>
      </c>
      <c r="E274" s="2" t="s">
        <v>25</v>
      </c>
      <c r="F274" s="3" t="s">
        <v>15</v>
      </c>
      <c r="G274" s="2">
        <v>13.5</v>
      </c>
      <c r="H274" s="6">
        <f t="shared" si="48"/>
        <v>4.2971734148204739</v>
      </c>
      <c r="I274" s="6"/>
      <c r="J274" s="2" t="s">
        <v>18</v>
      </c>
      <c r="K274" s="2"/>
      <c r="L274" s="6">
        <f>0.2334*H274^2.2264</f>
        <v>5.9954145321525445</v>
      </c>
      <c r="M274" s="6"/>
      <c r="N274" s="30">
        <f t="shared" si="50"/>
        <v>5.9954145321525445</v>
      </c>
    </row>
    <row r="275" spans="1:18" x14ac:dyDescent="0.3">
      <c r="A275" s="5">
        <v>44630</v>
      </c>
      <c r="B275" s="6" t="s">
        <v>13</v>
      </c>
      <c r="C275" s="16" t="s">
        <v>12</v>
      </c>
      <c r="D275" s="29">
        <v>3</v>
      </c>
      <c r="E275" s="2" t="s">
        <v>25</v>
      </c>
      <c r="F275" s="3" t="s">
        <v>15</v>
      </c>
      <c r="G275" s="2">
        <v>9</v>
      </c>
      <c r="H275" s="6">
        <f t="shared" si="48"/>
        <v>2.8647822765469826</v>
      </c>
      <c r="I275" s="6"/>
      <c r="J275" s="2" t="s">
        <v>18</v>
      </c>
      <c r="K275" s="2"/>
      <c r="L275" s="6">
        <f>0.2334*H275^2.2264</f>
        <v>2.4309142367493362</v>
      </c>
      <c r="M275" s="6"/>
      <c r="N275" s="30">
        <f t="shared" si="50"/>
        <v>2.4309142367493362</v>
      </c>
    </row>
    <row r="276" spans="1:18" x14ac:dyDescent="0.3">
      <c r="A276" s="5">
        <v>44630</v>
      </c>
      <c r="B276" s="6" t="s">
        <v>13</v>
      </c>
      <c r="C276" s="16" t="s">
        <v>12</v>
      </c>
      <c r="D276" s="29">
        <v>3</v>
      </c>
      <c r="E276" s="2" t="s">
        <v>25</v>
      </c>
      <c r="F276" s="3" t="s">
        <v>15</v>
      </c>
      <c r="G276" s="2">
        <v>10.199999999999999</v>
      </c>
      <c r="H276" s="6">
        <f t="shared" si="48"/>
        <v>3.2467532467532467</v>
      </c>
      <c r="I276" s="6"/>
      <c r="J276" s="2" t="s">
        <v>18</v>
      </c>
      <c r="K276" s="2"/>
      <c r="L276" s="6">
        <f>0.2334*H276^2.2264</f>
        <v>3.2121183357906418</v>
      </c>
      <c r="M276" s="6"/>
      <c r="N276" s="30">
        <f t="shared" si="50"/>
        <v>3.2121183357906418</v>
      </c>
    </row>
    <row r="277" spans="1:18" x14ac:dyDescent="0.3">
      <c r="A277" s="5">
        <v>44630</v>
      </c>
      <c r="B277" s="6" t="s">
        <v>13</v>
      </c>
      <c r="C277" s="16" t="s">
        <v>12</v>
      </c>
      <c r="D277" s="29">
        <v>3</v>
      </c>
      <c r="E277" s="2" t="s">
        <v>25</v>
      </c>
      <c r="F277" s="3" t="s">
        <v>15</v>
      </c>
      <c r="G277" s="2">
        <v>11</v>
      </c>
      <c r="H277" s="6">
        <f t="shared" si="48"/>
        <v>3.5014005602240896</v>
      </c>
      <c r="I277" s="6"/>
      <c r="J277" s="2" t="s">
        <v>18</v>
      </c>
      <c r="K277" s="2"/>
      <c r="L277" s="6">
        <f>0.2334*H277^2.2264</f>
        <v>3.8001504273285311</v>
      </c>
      <c r="M277" s="6"/>
      <c r="N277" s="30">
        <f t="shared" si="50"/>
        <v>3.8001504273285311</v>
      </c>
    </row>
    <row r="278" spans="1:18" x14ac:dyDescent="0.3">
      <c r="A278" s="5">
        <v>44630</v>
      </c>
      <c r="B278" s="6" t="s">
        <v>13</v>
      </c>
      <c r="C278" s="16" t="s">
        <v>12</v>
      </c>
      <c r="D278" s="29">
        <v>3</v>
      </c>
      <c r="E278" s="2" t="s">
        <v>25</v>
      </c>
      <c r="F278" s="3" t="s">
        <v>15</v>
      </c>
      <c r="G278" s="2">
        <v>70.099999999999994</v>
      </c>
      <c r="H278" s="6">
        <f t="shared" si="48"/>
        <v>22.313470842882605</v>
      </c>
      <c r="I278" s="6"/>
      <c r="J278" s="2" t="s">
        <v>18</v>
      </c>
      <c r="K278" s="2"/>
      <c r="L278" s="6">
        <f>0.2334*H278^2.2264</f>
        <v>234.72033118706014</v>
      </c>
      <c r="M278" s="6"/>
      <c r="N278" s="30">
        <f t="shared" si="50"/>
        <v>234.72033118706014</v>
      </c>
    </row>
    <row r="279" spans="1:18" x14ac:dyDescent="0.3">
      <c r="A279" s="5">
        <v>44630</v>
      </c>
      <c r="B279" s="6" t="s">
        <v>13</v>
      </c>
      <c r="C279" s="16" t="s">
        <v>12</v>
      </c>
      <c r="D279" s="29">
        <v>3</v>
      </c>
      <c r="E279" s="2" t="s">
        <v>25</v>
      </c>
      <c r="F279" s="3" t="s">
        <v>14</v>
      </c>
      <c r="G279" s="2">
        <v>15.5</v>
      </c>
      <c r="H279" s="6">
        <f t="shared" si="48"/>
        <v>4.9337916984975809</v>
      </c>
      <c r="I279" s="6"/>
      <c r="J279" s="2" t="s">
        <v>18</v>
      </c>
      <c r="K279" s="2"/>
      <c r="L279" s="6">
        <f>0.3338*H279^2.3153</f>
        <v>13.440265921972056</v>
      </c>
      <c r="M279" s="6"/>
      <c r="N279" s="30">
        <f t="shared" si="50"/>
        <v>13.440265921972056</v>
      </c>
    </row>
    <row r="280" spans="1:18" x14ac:dyDescent="0.3">
      <c r="A280" s="5">
        <v>44630</v>
      </c>
      <c r="B280" s="6" t="s">
        <v>13</v>
      </c>
      <c r="C280" s="16" t="s">
        <v>12</v>
      </c>
      <c r="D280" s="29">
        <v>3</v>
      </c>
      <c r="E280" s="2" t="s">
        <v>25</v>
      </c>
      <c r="F280" s="3" t="s">
        <v>16</v>
      </c>
      <c r="G280" s="2">
        <v>20.5</v>
      </c>
      <c r="H280" s="6">
        <f t="shared" si="48"/>
        <v>6.5253374076903485</v>
      </c>
      <c r="I280" s="6"/>
      <c r="J280" s="2" t="s">
        <v>17</v>
      </c>
      <c r="K280" s="2">
        <v>3</v>
      </c>
      <c r="L280" s="6">
        <f>0.201*H280^2.4517</f>
        <v>19.96908501030002</v>
      </c>
      <c r="M280" s="11">
        <f>L280-(L280*0.3)</f>
        <v>13.978359507210016</v>
      </c>
      <c r="N280" s="31">
        <f t="shared" ref="N280:N283" si="51">M280</f>
        <v>13.978359507210016</v>
      </c>
      <c r="O280" s="10"/>
    </row>
    <row r="281" spans="1:18" x14ac:dyDescent="0.3">
      <c r="A281" s="5">
        <v>44630</v>
      </c>
      <c r="B281" s="6" t="s">
        <v>13</v>
      </c>
      <c r="C281" s="16" t="s">
        <v>12</v>
      </c>
      <c r="D281" s="29">
        <v>3</v>
      </c>
      <c r="E281" s="2" t="s">
        <v>25</v>
      </c>
      <c r="F281" s="3" t="s">
        <v>16</v>
      </c>
      <c r="G281" s="2">
        <v>65.5</v>
      </c>
      <c r="H281" s="6">
        <f t="shared" si="48"/>
        <v>20.849248790425261</v>
      </c>
      <c r="I281" s="6"/>
      <c r="J281" s="2" t="s">
        <v>17</v>
      </c>
      <c r="K281" s="2">
        <v>1</v>
      </c>
      <c r="L281" s="6">
        <f>0.201*H281^2.4517</f>
        <v>344.51649473287529</v>
      </c>
      <c r="M281" s="11">
        <f>L281-(L281*0.025)</f>
        <v>335.90358236455342</v>
      </c>
      <c r="N281" s="31">
        <f t="shared" si="51"/>
        <v>335.90358236455342</v>
      </c>
      <c r="O281" s="10"/>
    </row>
    <row r="282" spans="1:18" x14ac:dyDescent="0.3">
      <c r="A282" s="5">
        <v>44630</v>
      </c>
      <c r="B282" s="6" t="s">
        <v>13</v>
      </c>
      <c r="C282" s="16" t="s">
        <v>12</v>
      </c>
      <c r="D282" s="29">
        <v>3</v>
      </c>
      <c r="E282" s="2" t="s">
        <v>25</v>
      </c>
      <c r="F282" s="3" t="s">
        <v>14</v>
      </c>
      <c r="G282" s="2">
        <v>26</v>
      </c>
      <c r="H282" s="6">
        <f t="shared" si="48"/>
        <v>8.2760376878023934</v>
      </c>
      <c r="I282" s="6"/>
      <c r="J282" s="2" t="s">
        <v>17</v>
      </c>
      <c r="K282" s="2">
        <v>2</v>
      </c>
      <c r="L282" s="6">
        <f>0.3338*H282^2.3153</f>
        <v>44.516465316437603</v>
      </c>
      <c r="M282" s="11">
        <f>L282-(L282*0.15)</f>
        <v>37.838995518971963</v>
      </c>
      <c r="N282" s="31">
        <f t="shared" si="51"/>
        <v>37.838995518971963</v>
      </c>
      <c r="O282" s="10"/>
    </row>
    <row r="283" spans="1:18" x14ac:dyDescent="0.3">
      <c r="A283" s="5">
        <v>44630</v>
      </c>
      <c r="B283" s="6" t="s">
        <v>13</v>
      </c>
      <c r="C283" s="16" t="s">
        <v>12</v>
      </c>
      <c r="D283" s="29">
        <v>3</v>
      </c>
      <c r="E283" s="2" t="s">
        <v>25</v>
      </c>
      <c r="F283" s="3" t="s">
        <v>14</v>
      </c>
      <c r="G283" s="2">
        <v>23.8</v>
      </c>
      <c r="H283" s="6">
        <f t="shared" si="48"/>
        <v>7.5757575757575761</v>
      </c>
      <c r="I283" s="6"/>
      <c r="J283" s="2" t="s">
        <v>17</v>
      </c>
      <c r="K283" s="2">
        <v>1</v>
      </c>
      <c r="L283" s="6">
        <f>0.3338*H283^2.3153</f>
        <v>36.276176763344516</v>
      </c>
      <c r="M283" s="11">
        <f>L283-(L283*0.025)</f>
        <v>35.369272344260906</v>
      </c>
      <c r="N283" s="31">
        <f t="shared" si="51"/>
        <v>35.369272344260906</v>
      </c>
      <c r="Q283" s="7" t="s">
        <v>39</v>
      </c>
      <c r="R283" s="7" t="s">
        <v>40</v>
      </c>
    </row>
    <row r="284" spans="1:18" x14ac:dyDescent="0.3">
      <c r="A284" s="5">
        <v>44630</v>
      </c>
      <c r="B284" s="6" t="s">
        <v>13</v>
      </c>
      <c r="C284" s="16" t="s">
        <v>12</v>
      </c>
      <c r="D284" s="29">
        <v>3</v>
      </c>
      <c r="E284" s="2" t="s">
        <v>25</v>
      </c>
      <c r="F284" s="3" t="s">
        <v>14</v>
      </c>
      <c r="G284" s="2">
        <v>36.1</v>
      </c>
      <c r="H284" s="6">
        <f t="shared" si="48"/>
        <v>11.490960020371785</v>
      </c>
      <c r="I284" s="6"/>
      <c r="J284" s="2" t="s">
        <v>18</v>
      </c>
      <c r="K284" s="2"/>
      <c r="L284" s="6">
        <f>0.3338*H284^2.3153</f>
        <v>95.176406907873812</v>
      </c>
      <c r="M284" s="6"/>
      <c r="N284" s="30">
        <f t="shared" ref="N284:N293" si="52">L284</f>
        <v>95.176406907873812</v>
      </c>
      <c r="O284" s="17" t="s">
        <v>35</v>
      </c>
      <c r="P284" s="9" t="s">
        <v>36</v>
      </c>
      <c r="Q284" s="9" t="s">
        <v>37</v>
      </c>
      <c r="R284" s="9" t="s">
        <v>38</v>
      </c>
    </row>
    <row r="285" spans="1:18" ht="15" thickBot="1" x14ac:dyDescent="0.35">
      <c r="A285" s="5">
        <v>44630</v>
      </c>
      <c r="B285" s="6" t="s">
        <v>13</v>
      </c>
      <c r="C285" s="16" t="s">
        <v>12</v>
      </c>
      <c r="D285" s="50">
        <v>3</v>
      </c>
      <c r="E285" s="18" t="s">
        <v>25</v>
      </c>
      <c r="F285" s="20" t="s">
        <v>16</v>
      </c>
      <c r="G285" s="18">
        <v>38.5</v>
      </c>
      <c r="H285" s="19">
        <f t="shared" si="48"/>
        <v>12.254901960784315</v>
      </c>
      <c r="I285" s="19"/>
      <c r="J285" s="18" t="s">
        <v>18</v>
      </c>
      <c r="K285" s="18"/>
      <c r="L285" s="19">
        <f>0.201*H285^2.4517</f>
        <v>93.62790271473375</v>
      </c>
      <c r="M285" s="19"/>
      <c r="N285" s="51">
        <f t="shared" si="52"/>
        <v>93.62790271473375</v>
      </c>
      <c r="O285" s="49">
        <f>SUM(N256:N285)</f>
        <v>2975.3628710069916</v>
      </c>
      <c r="P285" s="15">
        <f>O285/1000</f>
        <v>2.9753628710069915</v>
      </c>
      <c r="Q285" s="15">
        <f>P285*100</f>
        <v>297.53628710069916</v>
      </c>
      <c r="R285" s="15">
        <f>Q285*0.48</f>
        <v>142.81741780833559</v>
      </c>
    </row>
    <row r="286" spans="1:18" x14ac:dyDescent="0.3">
      <c r="A286" s="5">
        <v>44631</v>
      </c>
      <c r="B286" s="6" t="s">
        <v>13</v>
      </c>
      <c r="C286" s="16" t="s">
        <v>12</v>
      </c>
      <c r="D286" s="24">
        <v>3</v>
      </c>
      <c r="E286" s="25" t="s">
        <v>26</v>
      </c>
      <c r="F286" s="27" t="s">
        <v>16</v>
      </c>
      <c r="G286" s="25">
        <v>29</v>
      </c>
      <c r="H286" s="26">
        <f t="shared" si="48"/>
        <v>9.2309651133180548</v>
      </c>
      <c r="I286" s="26"/>
      <c r="J286" s="25" t="s">
        <v>18</v>
      </c>
      <c r="K286" s="25"/>
      <c r="L286" s="26">
        <f>0.201*H286^2.4517</f>
        <v>46.740396921163956</v>
      </c>
      <c r="M286" s="26"/>
      <c r="N286" s="28">
        <f t="shared" si="52"/>
        <v>46.740396921163956</v>
      </c>
    </row>
    <row r="287" spans="1:18" x14ac:dyDescent="0.3">
      <c r="A287" s="5">
        <v>44631</v>
      </c>
      <c r="B287" s="6" t="s">
        <v>13</v>
      </c>
      <c r="C287" s="16" t="s">
        <v>12</v>
      </c>
      <c r="D287" s="29">
        <v>3</v>
      </c>
      <c r="E287" s="2" t="s">
        <v>26</v>
      </c>
      <c r="F287" s="3" t="s">
        <v>15</v>
      </c>
      <c r="G287" s="2">
        <v>9.3000000000000007</v>
      </c>
      <c r="H287" s="6">
        <f t="shared" si="48"/>
        <v>2.9602750190985487</v>
      </c>
      <c r="I287" s="6"/>
      <c r="J287" s="2" t="s">
        <v>18</v>
      </c>
      <c r="K287" s="2"/>
      <c r="L287" s="6">
        <f>0.2334*H287^2.2264</f>
        <v>2.6150172060432446</v>
      </c>
      <c r="M287" s="6"/>
      <c r="N287" s="30">
        <f t="shared" si="52"/>
        <v>2.6150172060432446</v>
      </c>
    </row>
    <row r="288" spans="1:18" x14ac:dyDescent="0.3">
      <c r="A288" s="5">
        <v>44631</v>
      </c>
      <c r="B288" s="6" t="s">
        <v>13</v>
      </c>
      <c r="C288" s="16" t="s">
        <v>12</v>
      </c>
      <c r="D288" s="29">
        <v>3</v>
      </c>
      <c r="E288" s="2" t="s">
        <v>26</v>
      </c>
      <c r="F288" s="3" t="s">
        <v>15</v>
      </c>
      <c r="G288" s="2">
        <v>8</v>
      </c>
      <c r="H288" s="6">
        <f t="shared" si="48"/>
        <v>2.5464731347084291</v>
      </c>
      <c r="I288" s="6"/>
      <c r="J288" s="2" t="s">
        <v>18</v>
      </c>
      <c r="K288" s="2"/>
      <c r="L288" s="6">
        <f>0.2334*H288^2.2264</f>
        <v>1.8701810888322068</v>
      </c>
      <c r="M288" s="6"/>
      <c r="N288" s="30">
        <f t="shared" si="52"/>
        <v>1.8701810888322068</v>
      </c>
    </row>
    <row r="289" spans="1:15" x14ac:dyDescent="0.3">
      <c r="A289" s="5">
        <v>44631</v>
      </c>
      <c r="B289" s="6" t="s">
        <v>13</v>
      </c>
      <c r="C289" s="16" t="s">
        <v>12</v>
      </c>
      <c r="D289" s="29">
        <v>3</v>
      </c>
      <c r="E289" s="2" t="s">
        <v>26</v>
      </c>
      <c r="F289" s="3" t="s">
        <v>15</v>
      </c>
      <c r="G289" s="2">
        <v>8.4</v>
      </c>
      <c r="H289" s="6">
        <f t="shared" si="48"/>
        <v>2.6737967914438503</v>
      </c>
      <c r="I289" s="6"/>
      <c r="J289" s="2" t="s">
        <v>18</v>
      </c>
      <c r="K289" s="2"/>
      <c r="L289" s="6">
        <f>0.2334*H289^2.2264</f>
        <v>2.0847765654035837</v>
      </c>
      <c r="M289" s="6"/>
      <c r="N289" s="30">
        <f t="shared" si="52"/>
        <v>2.0847765654035837</v>
      </c>
    </row>
    <row r="290" spans="1:15" x14ac:dyDescent="0.3">
      <c r="A290" s="5">
        <v>44631</v>
      </c>
      <c r="B290" s="6" t="s">
        <v>13</v>
      </c>
      <c r="C290" s="16" t="s">
        <v>12</v>
      </c>
      <c r="D290" s="29">
        <v>3</v>
      </c>
      <c r="E290" s="2" t="s">
        <v>26</v>
      </c>
      <c r="F290" s="3" t="s">
        <v>16</v>
      </c>
      <c r="G290" s="2">
        <v>20.2</v>
      </c>
      <c r="H290" s="6">
        <f t="shared" si="48"/>
        <v>6.4298446651387824</v>
      </c>
      <c r="I290" s="6"/>
      <c r="J290" s="2" t="s">
        <v>18</v>
      </c>
      <c r="K290" s="2"/>
      <c r="L290" s="6">
        <f>0.201*H290^2.4517</f>
        <v>19.260217054886976</v>
      </c>
      <c r="M290" s="6"/>
      <c r="N290" s="30">
        <f t="shared" si="52"/>
        <v>19.260217054886976</v>
      </c>
    </row>
    <row r="291" spans="1:15" x14ac:dyDescent="0.3">
      <c r="A291" s="5">
        <v>44631</v>
      </c>
      <c r="B291" s="6" t="s">
        <v>13</v>
      </c>
      <c r="C291" s="16" t="s">
        <v>12</v>
      </c>
      <c r="D291" s="29">
        <v>3</v>
      </c>
      <c r="E291" s="2" t="s">
        <v>26</v>
      </c>
      <c r="F291" s="3" t="s">
        <v>16</v>
      </c>
      <c r="G291" s="2">
        <v>42.5</v>
      </c>
      <c r="H291" s="6">
        <f t="shared" si="48"/>
        <v>13.528138528138529</v>
      </c>
      <c r="I291" s="6"/>
      <c r="J291" s="2" t="s">
        <v>18</v>
      </c>
      <c r="K291" s="2"/>
      <c r="L291" s="6">
        <f>0.201*H291^2.4517</f>
        <v>119.30327467010517</v>
      </c>
      <c r="M291" s="6"/>
      <c r="N291" s="30">
        <f t="shared" si="52"/>
        <v>119.30327467010517</v>
      </c>
    </row>
    <row r="292" spans="1:15" x14ac:dyDescent="0.3">
      <c r="A292" s="5">
        <v>44631</v>
      </c>
      <c r="B292" s="6" t="s">
        <v>13</v>
      </c>
      <c r="C292" s="16" t="s">
        <v>12</v>
      </c>
      <c r="D292" s="29">
        <v>3</v>
      </c>
      <c r="E292" s="2" t="s">
        <v>26</v>
      </c>
      <c r="F292" s="3" t="s">
        <v>14</v>
      </c>
      <c r="G292" s="2">
        <v>10.1</v>
      </c>
      <c r="H292" s="6">
        <f t="shared" si="48"/>
        <v>3.2149223325693912</v>
      </c>
      <c r="I292" s="6"/>
      <c r="J292" s="2" t="s">
        <v>18</v>
      </c>
      <c r="K292" s="2"/>
      <c r="L292" s="6">
        <f>0.3338*H292^2.3153</f>
        <v>4.9858379331943796</v>
      </c>
      <c r="M292" s="6"/>
      <c r="N292" s="30">
        <f t="shared" si="52"/>
        <v>4.9858379331943796</v>
      </c>
    </row>
    <row r="293" spans="1:15" x14ac:dyDescent="0.3">
      <c r="A293" s="5">
        <v>44631</v>
      </c>
      <c r="B293" s="6" t="s">
        <v>13</v>
      </c>
      <c r="C293" s="16" t="s">
        <v>12</v>
      </c>
      <c r="D293" s="29">
        <v>3</v>
      </c>
      <c r="E293" s="2" t="s">
        <v>26</v>
      </c>
      <c r="F293" s="3" t="s">
        <v>16</v>
      </c>
      <c r="G293" s="2">
        <v>44.3</v>
      </c>
      <c r="H293" s="6">
        <f t="shared" si="48"/>
        <v>14.101094983447924</v>
      </c>
      <c r="I293" s="6"/>
      <c r="J293" s="2" t="s">
        <v>18</v>
      </c>
      <c r="K293" s="2"/>
      <c r="L293" s="6">
        <f>0.201*H293^2.4517</f>
        <v>132.07458059404206</v>
      </c>
      <c r="M293" s="6"/>
      <c r="N293" s="30">
        <f t="shared" si="52"/>
        <v>132.07458059404206</v>
      </c>
    </row>
    <row r="294" spans="1:15" x14ac:dyDescent="0.3">
      <c r="A294" s="5">
        <v>44631</v>
      </c>
      <c r="B294" s="6" t="s">
        <v>13</v>
      </c>
      <c r="C294" s="16" t="s">
        <v>12</v>
      </c>
      <c r="D294" s="29">
        <v>3</v>
      </c>
      <c r="E294" s="2" t="s">
        <v>26</v>
      </c>
      <c r="F294" s="3" t="s">
        <v>16</v>
      </c>
      <c r="G294" s="2">
        <v>32.200000000000003</v>
      </c>
      <c r="H294" s="6">
        <f t="shared" si="48"/>
        <v>10.249554367201426</v>
      </c>
      <c r="I294" s="6"/>
      <c r="J294" s="2" t="s">
        <v>17</v>
      </c>
      <c r="K294" s="2">
        <v>3</v>
      </c>
      <c r="L294" s="6">
        <f>0.201*H294^2.4517</f>
        <v>60.414538917140092</v>
      </c>
      <c r="M294" s="11">
        <f>L294-(L294*0.3)</f>
        <v>42.290177241998066</v>
      </c>
      <c r="N294" s="31">
        <f>M294</f>
        <v>42.290177241998066</v>
      </c>
      <c r="O294" s="10"/>
    </row>
    <row r="295" spans="1:15" x14ac:dyDescent="0.3">
      <c r="A295" s="5">
        <v>44631</v>
      </c>
      <c r="B295" s="6" t="s">
        <v>13</v>
      </c>
      <c r="C295" s="16" t="s">
        <v>12</v>
      </c>
      <c r="D295" s="29">
        <v>3</v>
      </c>
      <c r="E295" s="2" t="s">
        <v>26</v>
      </c>
      <c r="F295" s="3" t="s">
        <v>16</v>
      </c>
      <c r="G295" s="2">
        <v>54.7</v>
      </c>
      <c r="H295" s="6">
        <f t="shared" si="48"/>
        <v>17.411510058568883</v>
      </c>
      <c r="I295" s="6"/>
      <c r="J295" s="2" t="s">
        <v>18</v>
      </c>
      <c r="K295" s="2"/>
      <c r="L295" s="6">
        <f>0.201*H295^2.4517</f>
        <v>221.49032104353628</v>
      </c>
      <c r="M295" s="6"/>
      <c r="N295" s="30">
        <f t="shared" ref="N295:N318" si="53">L295</f>
        <v>221.49032104353628</v>
      </c>
    </row>
    <row r="296" spans="1:15" x14ac:dyDescent="0.3">
      <c r="A296" s="5">
        <v>44631</v>
      </c>
      <c r="B296" s="6" t="s">
        <v>13</v>
      </c>
      <c r="C296" s="16" t="s">
        <v>12</v>
      </c>
      <c r="D296" s="29">
        <v>3</v>
      </c>
      <c r="E296" s="2" t="s">
        <v>26</v>
      </c>
      <c r="F296" s="3" t="s">
        <v>16</v>
      </c>
      <c r="G296" s="2">
        <v>10.3</v>
      </c>
      <c r="H296" s="6">
        <f t="shared" si="48"/>
        <v>3.2785841609371023</v>
      </c>
      <c r="I296" s="6"/>
      <c r="J296" s="2" t="s">
        <v>18</v>
      </c>
      <c r="K296" s="2"/>
      <c r="L296" s="6">
        <f>0.201*H296^2.4517</f>
        <v>3.694062580501468</v>
      </c>
      <c r="M296" s="6"/>
      <c r="N296" s="30">
        <f t="shared" si="53"/>
        <v>3.694062580501468</v>
      </c>
    </row>
    <row r="297" spans="1:15" x14ac:dyDescent="0.3">
      <c r="A297" s="5">
        <v>44631</v>
      </c>
      <c r="B297" s="6" t="s">
        <v>13</v>
      </c>
      <c r="C297" s="16" t="s">
        <v>12</v>
      </c>
      <c r="D297" s="29">
        <v>3</v>
      </c>
      <c r="E297" s="2" t="s">
        <v>26</v>
      </c>
      <c r="F297" s="3" t="s">
        <v>14</v>
      </c>
      <c r="G297" s="2">
        <v>9.9</v>
      </c>
      <c r="H297" s="6">
        <f t="shared" si="48"/>
        <v>3.151260504201681</v>
      </c>
      <c r="I297" s="6"/>
      <c r="J297" s="2" t="s">
        <v>18</v>
      </c>
      <c r="K297" s="2"/>
      <c r="L297" s="6">
        <f>0.3338*H297^2.3153</f>
        <v>4.7602202423479651</v>
      </c>
      <c r="M297" s="6"/>
      <c r="N297" s="30">
        <f t="shared" si="53"/>
        <v>4.7602202423479651</v>
      </c>
    </row>
    <row r="298" spans="1:15" x14ac:dyDescent="0.3">
      <c r="A298" s="5">
        <v>44631</v>
      </c>
      <c r="B298" s="6" t="s">
        <v>13</v>
      </c>
      <c r="C298" s="16" t="s">
        <v>12</v>
      </c>
      <c r="D298" s="29">
        <v>3</v>
      </c>
      <c r="E298" s="2" t="s">
        <v>26</v>
      </c>
      <c r="F298" s="3" t="s">
        <v>16</v>
      </c>
      <c r="G298" s="2">
        <v>14.7</v>
      </c>
      <c r="H298" s="6">
        <f t="shared" si="48"/>
        <v>4.6791443850267376</v>
      </c>
      <c r="I298" s="6"/>
      <c r="J298" s="2" t="s">
        <v>18</v>
      </c>
      <c r="K298" s="2"/>
      <c r="L298" s="6">
        <f>0.201*H298^2.4517</f>
        <v>8.8357441993789525</v>
      </c>
      <c r="M298" s="6"/>
      <c r="N298" s="30">
        <f t="shared" si="53"/>
        <v>8.8357441993789525</v>
      </c>
    </row>
    <row r="299" spans="1:15" x14ac:dyDescent="0.3">
      <c r="A299" s="5">
        <v>44631</v>
      </c>
      <c r="B299" s="6" t="s">
        <v>13</v>
      </c>
      <c r="C299" s="16" t="s">
        <v>12</v>
      </c>
      <c r="D299" s="29">
        <v>3</v>
      </c>
      <c r="E299" s="2" t="s">
        <v>26</v>
      </c>
      <c r="F299" s="3" t="s">
        <v>14</v>
      </c>
      <c r="G299" s="2">
        <v>19.5</v>
      </c>
      <c r="H299" s="6">
        <f t="shared" si="48"/>
        <v>6.207028265851795</v>
      </c>
      <c r="I299" s="6"/>
      <c r="J299" s="2" t="s">
        <v>18</v>
      </c>
      <c r="K299" s="2"/>
      <c r="L299" s="6">
        <f>0.3338*H299^2.3153</f>
        <v>22.869149651236068</v>
      </c>
      <c r="M299" s="6"/>
      <c r="N299" s="30">
        <f t="shared" si="53"/>
        <v>22.869149651236068</v>
      </c>
    </row>
    <row r="300" spans="1:15" x14ac:dyDescent="0.3">
      <c r="A300" s="5">
        <v>44631</v>
      </c>
      <c r="B300" s="6" t="s">
        <v>13</v>
      </c>
      <c r="C300" s="16" t="s">
        <v>12</v>
      </c>
      <c r="D300" s="29">
        <v>3</v>
      </c>
      <c r="E300" s="2" t="s">
        <v>26</v>
      </c>
      <c r="F300" s="3" t="s">
        <v>14</v>
      </c>
      <c r="G300" s="2">
        <v>12.3</v>
      </c>
      <c r="H300" s="6">
        <f t="shared" si="48"/>
        <v>3.9152024446142097</v>
      </c>
      <c r="I300" s="6"/>
      <c r="J300" s="2" t="s">
        <v>18</v>
      </c>
      <c r="K300" s="2"/>
      <c r="L300" s="6">
        <f>0.3338*H300^2.3153</f>
        <v>7.8684680420901953</v>
      </c>
      <c r="M300" s="6"/>
      <c r="N300" s="30">
        <f t="shared" si="53"/>
        <v>7.8684680420901953</v>
      </c>
    </row>
    <row r="301" spans="1:15" x14ac:dyDescent="0.3">
      <c r="A301" s="5">
        <v>44631</v>
      </c>
      <c r="B301" s="6" t="s">
        <v>13</v>
      </c>
      <c r="C301" s="16" t="s">
        <v>12</v>
      </c>
      <c r="D301" s="29">
        <v>3</v>
      </c>
      <c r="E301" s="2" t="s">
        <v>26</v>
      </c>
      <c r="F301" s="3" t="s">
        <v>14</v>
      </c>
      <c r="G301" s="2">
        <v>9</v>
      </c>
      <c r="H301" s="6">
        <f t="shared" si="48"/>
        <v>2.8647822765469826</v>
      </c>
      <c r="I301" s="6"/>
      <c r="J301" s="2" t="s">
        <v>18</v>
      </c>
      <c r="K301" s="2"/>
      <c r="L301" s="6">
        <f>0.3338*H301^2.3153</f>
        <v>3.8176012382439257</v>
      </c>
      <c r="M301" s="6"/>
      <c r="N301" s="30">
        <f t="shared" si="53"/>
        <v>3.8176012382439257</v>
      </c>
    </row>
    <row r="302" spans="1:15" x14ac:dyDescent="0.3">
      <c r="A302" s="5">
        <v>44631</v>
      </c>
      <c r="B302" s="6" t="s">
        <v>13</v>
      </c>
      <c r="C302" s="16" t="s">
        <v>12</v>
      </c>
      <c r="D302" s="29">
        <v>3</v>
      </c>
      <c r="E302" s="2" t="s">
        <v>26</v>
      </c>
      <c r="F302" s="3" t="s">
        <v>14</v>
      </c>
      <c r="G302" s="2">
        <v>11.2</v>
      </c>
      <c r="H302" s="6">
        <f t="shared" si="48"/>
        <v>3.5650623885918002</v>
      </c>
      <c r="I302" s="6"/>
      <c r="J302" s="2" t="s">
        <v>18</v>
      </c>
      <c r="K302" s="2"/>
      <c r="L302" s="6">
        <f>0.3338*H302^2.3153</f>
        <v>6.3341357780308591</v>
      </c>
      <c r="M302" s="6"/>
      <c r="N302" s="30">
        <f t="shared" si="53"/>
        <v>6.3341357780308591</v>
      </c>
    </row>
    <row r="303" spans="1:15" x14ac:dyDescent="0.3">
      <c r="A303" s="5">
        <v>44631</v>
      </c>
      <c r="B303" s="6" t="s">
        <v>13</v>
      </c>
      <c r="C303" s="16" t="s">
        <v>12</v>
      </c>
      <c r="D303" s="29">
        <v>3</v>
      </c>
      <c r="E303" s="2" t="s">
        <v>26</v>
      </c>
      <c r="F303" s="3" t="s">
        <v>16</v>
      </c>
      <c r="G303" s="2">
        <v>27.9</v>
      </c>
      <c r="H303" s="6">
        <f t="shared" si="48"/>
        <v>8.8808250572956453</v>
      </c>
      <c r="I303" s="6"/>
      <c r="J303" s="2" t="s">
        <v>18</v>
      </c>
      <c r="K303" s="2"/>
      <c r="L303" s="6">
        <f>0.201*H303^2.4517</f>
        <v>42.512735412354225</v>
      </c>
      <c r="M303" s="6"/>
      <c r="N303" s="30">
        <f t="shared" si="53"/>
        <v>42.512735412354225</v>
      </c>
    </row>
    <row r="304" spans="1:15" x14ac:dyDescent="0.3">
      <c r="A304" s="5">
        <v>44631</v>
      </c>
      <c r="B304" s="6" t="s">
        <v>13</v>
      </c>
      <c r="C304" s="16" t="s">
        <v>12</v>
      </c>
      <c r="D304" s="29">
        <v>3</v>
      </c>
      <c r="E304" s="2" t="s">
        <v>26</v>
      </c>
      <c r="F304" s="3" t="s">
        <v>16</v>
      </c>
      <c r="G304" s="2">
        <v>58.3</v>
      </c>
      <c r="H304" s="6">
        <f t="shared" si="48"/>
        <v>18.557422969187673</v>
      </c>
      <c r="I304" s="6"/>
      <c r="J304" s="2" t="s">
        <v>18</v>
      </c>
      <c r="K304" s="2"/>
      <c r="L304" s="6">
        <f>0.201*H304^2.4517</f>
        <v>258.95292465418578</v>
      </c>
      <c r="M304" s="6"/>
      <c r="N304" s="30">
        <f t="shared" si="53"/>
        <v>258.95292465418578</v>
      </c>
    </row>
    <row r="305" spans="1:15" x14ac:dyDescent="0.3">
      <c r="A305" s="5">
        <v>44631</v>
      </c>
      <c r="B305" s="6" t="s">
        <v>13</v>
      </c>
      <c r="C305" s="16" t="s">
        <v>12</v>
      </c>
      <c r="D305" s="29">
        <v>3</v>
      </c>
      <c r="E305" s="2" t="s">
        <v>26</v>
      </c>
      <c r="F305" s="3" t="s">
        <v>14</v>
      </c>
      <c r="G305" s="2">
        <v>11.1</v>
      </c>
      <c r="H305" s="6">
        <f t="shared" si="48"/>
        <v>3.5332314744079452</v>
      </c>
      <c r="I305" s="6"/>
      <c r="J305" s="2" t="s">
        <v>18</v>
      </c>
      <c r="K305" s="2"/>
      <c r="L305" s="6">
        <f>0.3338*H305^2.3153</f>
        <v>6.203962635537974</v>
      </c>
      <c r="M305" s="6"/>
      <c r="N305" s="30">
        <f t="shared" si="53"/>
        <v>6.203962635537974</v>
      </c>
    </row>
    <row r="306" spans="1:15" x14ac:dyDescent="0.3">
      <c r="A306" s="5">
        <v>44631</v>
      </c>
      <c r="B306" s="6" t="s">
        <v>13</v>
      </c>
      <c r="C306" s="16" t="s">
        <v>12</v>
      </c>
      <c r="D306" s="29">
        <v>3</v>
      </c>
      <c r="E306" s="2" t="s">
        <v>26</v>
      </c>
      <c r="F306" s="3" t="s">
        <v>14</v>
      </c>
      <c r="G306" s="2">
        <v>10.3</v>
      </c>
      <c r="H306" s="6">
        <f t="shared" si="48"/>
        <v>3.2785841609371023</v>
      </c>
      <c r="I306" s="6"/>
      <c r="J306" s="2" t="s">
        <v>18</v>
      </c>
      <c r="K306" s="2"/>
      <c r="L306" s="6">
        <f>0.3338*H306^2.3153</f>
        <v>5.217409289521413</v>
      </c>
      <c r="M306" s="6"/>
      <c r="N306" s="30">
        <f t="shared" si="53"/>
        <v>5.217409289521413</v>
      </c>
    </row>
    <row r="307" spans="1:15" x14ac:dyDescent="0.3">
      <c r="A307" s="5">
        <v>44631</v>
      </c>
      <c r="B307" s="6" t="s">
        <v>13</v>
      </c>
      <c r="C307" s="16" t="s">
        <v>12</v>
      </c>
      <c r="D307" s="29">
        <v>3</v>
      </c>
      <c r="E307" s="2" t="s">
        <v>26</v>
      </c>
      <c r="F307" s="3" t="s">
        <v>14</v>
      </c>
      <c r="G307" s="2">
        <v>9.1999999999999993</v>
      </c>
      <c r="H307" s="6">
        <f t="shared" si="48"/>
        <v>2.9284441049146928</v>
      </c>
      <c r="I307" s="6"/>
      <c r="J307" s="2" t="s">
        <v>18</v>
      </c>
      <c r="K307" s="2"/>
      <c r="L307" s="6">
        <f>0.3338*H307^2.3153</f>
        <v>4.0168983094123298</v>
      </c>
      <c r="M307" s="6"/>
      <c r="N307" s="30">
        <f t="shared" si="53"/>
        <v>4.0168983094123298</v>
      </c>
    </row>
    <row r="308" spans="1:15" x14ac:dyDescent="0.3">
      <c r="A308" s="5">
        <v>44631</v>
      </c>
      <c r="B308" s="6" t="s">
        <v>13</v>
      </c>
      <c r="C308" s="16" t="s">
        <v>12</v>
      </c>
      <c r="D308" s="29">
        <v>3</v>
      </c>
      <c r="E308" s="2" t="s">
        <v>26</v>
      </c>
      <c r="F308" s="3" t="s">
        <v>14</v>
      </c>
      <c r="G308" s="2">
        <v>14.1</v>
      </c>
      <c r="H308" s="6">
        <f t="shared" si="48"/>
        <v>4.4881588999236062</v>
      </c>
      <c r="I308" s="6"/>
      <c r="J308" s="2" t="s">
        <v>18</v>
      </c>
      <c r="K308" s="2"/>
      <c r="L308" s="6">
        <f>0.3338*H308^2.3153</f>
        <v>10.794931535984082</v>
      </c>
      <c r="M308" s="6"/>
      <c r="N308" s="30">
        <f t="shared" si="53"/>
        <v>10.794931535984082</v>
      </c>
    </row>
    <row r="309" spans="1:15" x14ac:dyDescent="0.3">
      <c r="A309" s="5">
        <v>44631</v>
      </c>
      <c r="B309" s="6" t="s">
        <v>13</v>
      </c>
      <c r="C309" s="16" t="s">
        <v>12</v>
      </c>
      <c r="D309" s="29">
        <v>3</v>
      </c>
      <c r="E309" s="2" t="s">
        <v>26</v>
      </c>
      <c r="F309" s="3" t="s">
        <v>14</v>
      </c>
      <c r="G309" s="2">
        <v>9.8000000000000007</v>
      </c>
      <c r="H309" s="6">
        <f t="shared" si="48"/>
        <v>3.1194295900178255</v>
      </c>
      <c r="I309" s="6"/>
      <c r="J309" s="2" t="s">
        <v>18</v>
      </c>
      <c r="K309" s="2"/>
      <c r="L309" s="6">
        <f>0.3338*H309^2.3153</f>
        <v>4.6496323451911321</v>
      </c>
      <c r="M309" s="6"/>
      <c r="N309" s="30">
        <f t="shared" si="53"/>
        <v>4.6496323451911321</v>
      </c>
    </row>
    <row r="310" spans="1:15" x14ac:dyDescent="0.3">
      <c r="A310" s="5">
        <v>44631</v>
      </c>
      <c r="B310" s="6" t="s">
        <v>13</v>
      </c>
      <c r="C310" s="16" t="s">
        <v>12</v>
      </c>
      <c r="D310" s="29">
        <v>3</v>
      </c>
      <c r="E310" s="2" t="s">
        <v>26</v>
      </c>
      <c r="F310" s="3" t="s">
        <v>14</v>
      </c>
      <c r="G310" s="2">
        <v>8</v>
      </c>
      <c r="H310" s="6">
        <f t="shared" si="48"/>
        <v>2.5464731347084291</v>
      </c>
      <c r="I310" s="6"/>
      <c r="J310" s="2" t="s">
        <v>18</v>
      </c>
      <c r="K310" s="2"/>
      <c r="L310" s="6">
        <f>0.3338*H310^2.3153</f>
        <v>2.9064116630948411</v>
      </c>
      <c r="M310" s="6"/>
      <c r="N310" s="30">
        <f t="shared" si="53"/>
        <v>2.9064116630948411</v>
      </c>
    </row>
    <row r="311" spans="1:15" x14ac:dyDescent="0.3">
      <c r="A311" s="5">
        <v>44631</v>
      </c>
      <c r="B311" s="6" t="s">
        <v>13</v>
      </c>
      <c r="C311" s="16" t="s">
        <v>12</v>
      </c>
      <c r="D311" s="29">
        <v>3</v>
      </c>
      <c r="E311" s="2" t="s">
        <v>26</v>
      </c>
      <c r="F311" s="3" t="s">
        <v>16</v>
      </c>
      <c r="G311" s="2">
        <v>27.6</v>
      </c>
      <c r="H311" s="6">
        <f t="shared" si="48"/>
        <v>8.7853323147440801</v>
      </c>
      <c r="I311" s="6"/>
      <c r="J311" s="2" t="s">
        <v>18</v>
      </c>
      <c r="K311" s="2"/>
      <c r="L311" s="6">
        <f>0.201*H311^2.4517</f>
        <v>41.400732122398892</v>
      </c>
      <c r="M311" s="6"/>
      <c r="N311" s="30">
        <f t="shared" si="53"/>
        <v>41.400732122398892</v>
      </c>
    </row>
    <row r="312" spans="1:15" x14ac:dyDescent="0.3">
      <c r="A312" s="5">
        <v>44631</v>
      </c>
      <c r="B312" s="6" t="s">
        <v>13</v>
      </c>
      <c r="C312" s="16" t="s">
        <v>12</v>
      </c>
      <c r="D312" s="29">
        <v>3</v>
      </c>
      <c r="E312" s="2" t="s">
        <v>26</v>
      </c>
      <c r="F312" s="3" t="s">
        <v>14</v>
      </c>
      <c r="G312" s="2">
        <v>10.3</v>
      </c>
      <c r="H312" s="6">
        <f t="shared" si="48"/>
        <v>3.2785841609371023</v>
      </c>
      <c r="I312" s="6"/>
      <c r="J312" s="2" t="s">
        <v>18</v>
      </c>
      <c r="K312" s="2"/>
      <c r="L312" s="6">
        <f>0.3338*H312^2.3153</f>
        <v>5.217409289521413</v>
      </c>
      <c r="M312" s="6"/>
      <c r="N312" s="30">
        <f t="shared" si="53"/>
        <v>5.217409289521413</v>
      </c>
    </row>
    <row r="313" spans="1:15" x14ac:dyDescent="0.3">
      <c r="A313" s="5">
        <v>44631</v>
      </c>
      <c r="B313" s="6" t="s">
        <v>13</v>
      </c>
      <c r="C313" s="16" t="s">
        <v>12</v>
      </c>
      <c r="D313" s="29">
        <v>3</v>
      </c>
      <c r="E313" s="2" t="s">
        <v>26</v>
      </c>
      <c r="F313" s="3" t="s">
        <v>14</v>
      </c>
      <c r="G313" s="2">
        <v>10.4</v>
      </c>
      <c r="H313" s="6">
        <f t="shared" si="48"/>
        <v>3.3104150751209578</v>
      </c>
      <c r="I313" s="6"/>
      <c r="J313" s="2" t="s">
        <v>18</v>
      </c>
      <c r="K313" s="2"/>
      <c r="L313" s="6">
        <f>0.3338*H313^2.3153</f>
        <v>5.3354391503817293</v>
      </c>
      <c r="M313" s="6"/>
      <c r="N313" s="30">
        <f t="shared" si="53"/>
        <v>5.3354391503817293</v>
      </c>
    </row>
    <row r="314" spans="1:15" x14ac:dyDescent="0.3">
      <c r="A314" s="5">
        <v>44631</v>
      </c>
      <c r="B314" s="6" t="s">
        <v>13</v>
      </c>
      <c r="C314" s="16" t="s">
        <v>12</v>
      </c>
      <c r="D314" s="29">
        <v>3</v>
      </c>
      <c r="E314" s="2" t="s">
        <v>26</v>
      </c>
      <c r="F314" s="3" t="s">
        <v>14</v>
      </c>
      <c r="G314" s="2">
        <v>9</v>
      </c>
      <c r="H314" s="6">
        <f t="shared" si="48"/>
        <v>2.8647822765469826</v>
      </c>
      <c r="I314" s="6"/>
      <c r="J314" s="2" t="s">
        <v>18</v>
      </c>
      <c r="K314" s="2"/>
      <c r="L314" s="6">
        <f>0.3338*H314^2.3153</f>
        <v>3.8176012382439257</v>
      </c>
      <c r="M314" s="6"/>
      <c r="N314" s="30">
        <f t="shared" si="53"/>
        <v>3.8176012382439257</v>
      </c>
    </row>
    <row r="315" spans="1:15" x14ac:dyDescent="0.3">
      <c r="A315" s="5">
        <v>44631</v>
      </c>
      <c r="B315" s="6" t="s">
        <v>13</v>
      </c>
      <c r="C315" s="16" t="s">
        <v>12</v>
      </c>
      <c r="D315" s="29">
        <v>3</v>
      </c>
      <c r="E315" s="2" t="s">
        <v>26</v>
      </c>
      <c r="F315" s="3" t="s">
        <v>14</v>
      </c>
      <c r="G315" s="2">
        <v>7.9</v>
      </c>
      <c r="H315" s="6">
        <f t="shared" si="48"/>
        <v>2.5146422205245735</v>
      </c>
      <c r="I315" s="6"/>
      <c r="J315" s="2" t="s">
        <v>18</v>
      </c>
      <c r="K315" s="2"/>
      <c r="L315" s="6">
        <f>0.3338*H315^2.3153</f>
        <v>2.8229870455726247</v>
      </c>
      <c r="M315" s="6"/>
      <c r="N315" s="30">
        <f t="shared" si="53"/>
        <v>2.8229870455726247</v>
      </c>
    </row>
    <row r="316" spans="1:15" x14ac:dyDescent="0.3">
      <c r="A316" s="5">
        <v>44631</v>
      </c>
      <c r="B316" s="6" t="s">
        <v>13</v>
      </c>
      <c r="C316" s="16" t="s">
        <v>12</v>
      </c>
      <c r="D316" s="29">
        <v>3</v>
      </c>
      <c r="E316" s="2" t="s">
        <v>26</v>
      </c>
      <c r="F316" s="3" t="s">
        <v>14</v>
      </c>
      <c r="G316" s="2">
        <v>8.4</v>
      </c>
      <c r="H316" s="6">
        <f t="shared" si="48"/>
        <v>2.6737967914438503</v>
      </c>
      <c r="I316" s="6"/>
      <c r="J316" s="2" t="s">
        <v>18</v>
      </c>
      <c r="K316" s="2"/>
      <c r="L316" s="6">
        <f>0.3338*H316^2.3153</f>
        <v>3.25399372994577</v>
      </c>
      <c r="M316" s="6"/>
      <c r="N316" s="30">
        <f t="shared" si="53"/>
        <v>3.25399372994577</v>
      </c>
    </row>
    <row r="317" spans="1:15" x14ac:dyDescent="0.3">
      <c r="A317" s="5">
        <v>44631</v>
      </c>
      <c r="B317" s="6" t="s">
        <v>13</v>
      </c>
      <c r="C317" s="16" t="s">
        <v>12</v>
      </c>
      <c r="D317" s="29">
        <v>3</v>
      </c>
      <c r="E317" s="2" t="s">
        <v>26</v>
      </c>
      <c r="F317" s="3" t="s">
        <v>16</v>
      </c>
      <c r="G317" s="2">
        <v>8.6999999999999993</v>
      </c>
      <c r="H317" s="6">
        <f t="shared" si="48"/>
        <v>2.769289533995416</v>
      </c>
      <c r="I317" s="6"/>
      <c r="J317" s="2" t="s">
        <v>18</v>
      </c>
      <c r="K317" s="2"/>
      <c r="L317" s="6">
        <f>0.201*H317^2.4517</f>
        <v>2.4420276463535466</v>
      </c>
      <c r="M317" s="6"/>
      <c r="N317" s="30">
        <f t="shared" si="53"/>
        <v>2.4420276463535466</v>
      </c>
    </row>
    <row r="318" spans="1:15" x14ac:dyDescent="0.3">
      <c r="A318" s="5">
        <v>44631</v>
      </c>
      <c r="B318" s="6" t="s">
        <v>13</v>
      </c>
      <c r="C318" s="16" t="s">
        <v>12</v>
      </c>
      <c r="D318" s="29">
        <v>3</v>
      </c>
      <c r="E318" s="2" t="s">
        <v>26</v>
      </c>
      <c r="F318" s="3" t="s">
        <v>16</v>
      </c>
      <c r="G318" s="2">
        <v>12.2</v>
      </c>
      <c r="H318" s="6">
        <f t="shared" si="48"/>
        <v>3.8833715304303538</v>
      </c>
      <c r="I318" s="6"/>
      <c r="J318" s="2" t="s">
        <v>18</v>
      </c>
      <c r="K318" s="2"/>
      <c r="L318" s="6">
        <f>0.201*H318^2.4517</f>
        <v>5.5944786593671347</v>
      </c>
      <c r="M318" s="6"/>
      <c r="N318" s="30">
        <f t="shared" si="53"/>
        <v>5.5944786593671347</v>
      </c>
    </row>
    <row r="319" spans="1:15" x14ac:dyDescent="0.3">
      <c r="A319" s="5">
        <v>44631</v>
      </c>
      <c r="B319" s="6" t="s">
        <v>13</v>
      </c>
      <c r="C319" s="16" t="s">
        <v>12</v>
      </c>
      <c r="D319" s="29">
        <v>3</v>
      </c>
      <c r="E319" s="2" t="s">
        <v>26</v>
      </c>
      <c r="F319" s="3" t="s">
        <v>16</v>
      </c>
      <c r="G319" s="2">
        <v>8.3000000000000007</v>
      </c>
      <c r="H319" s="6">
        <f t="shared" si="48"/>
        <v>2.6419658772599952</v>
      </c>
      <c r="I319" s="6"/>
      <c r="J319" s="2" t="s">
        <v>17</v>
      </c>
      <c r="K319" s="2">
        <v>3</v>
      </c>
      <c r="L319" s="6">
        <f>0.201*H319^2.4517</f>
        <v>2.1758802176593499</v>
      </c>
      <c r="M319" s="11">
        <f t="shared" ref="M319:M320" si="54">L319-(L319*0.3)</f>
        <v>1.5231161523615451</v>
      </c>
      <c r="N319" s="31">
        <f t="shared" ref="N319:N320" si="55">M319</f>
        <v>1.5231161523615451</v>
      </c>
      <c r="O319" s="10"/>
    </row>
    <row r="320" spans="1:15" x14ac:dyDescent="0.3">
      <c r="A320" s="5">
        <v>44631</v>
      </c>
      <c r="B320" s="6" t="s">
        <v>13</v>
      </c>
      <c r="C320" s="16" t="s">
        <v>12</v>
      </c>
      <c r="D320" s="29">
        <v>3</v>
      </c>
      <c r="E320" s="2" t="s">
        <v>26</v>
      </c>
      <c r="F320" s="3" t="s">
        <v>16</v>
      </c>
      <c r="G320" s="2">
        <v>18</v>
      </c>
      <c r="H320" s="6">
        <f t="shared" si="48"/>
        <v>5.7295645530939652</v>
      </c>
      <c r="I320" s="6"/>
      <c r="J320" s="2" t="s">
        <v>17</v>
      </c>
      <c r="K320" s="2">
        <v>3</v>
      </c>
      <c r="L320" s="6">
        <f>0.201*H320^2.4517</f>
        <v>14.517198843038193</v>
      </c>
      <c r="M320" s="11">
        <f t="shared" si="54"/>
        <v>10.162039190126734</v>
      </c>
      <c r="N320" s="31">
        <f t="shared" si="55"/>
        <v>10.162039190126734</v>
      </c>
      <c r="O320" s="10"/>
    </row>
    <row r="321" spans="1:15" x14ac:dyDescent="0.3">
      <c r="A321" s="5">
        <v>44631</v>
      </c>
      <c r="B321" s="6" t="s">
        <v>13</v>
      </c>
      <c r="C321" s="16" t="s">
        <v>12</v>
      </c>
      <c r="D321" s="29">
        <v>3</v>
      </c>
      <c r="E321" s="2" t="s">
        <v>26</v>
      </c>
      <c r="F321" s="3" t="s">
        <v>16</v>
      </c>
      <c r="G321" s="2">
        <v>9.8000000000000007</v>
      </c>
      <c r="H321" s="6">
        <f t="shared" si="48"/>
        <v>3.1194295900178255</v>
      </c>
      <c r="I321" s="6"/>
      <c r="J321" s="2" t="s">
        <v>18</v>
      </c>
      <c r="K321" s="2"/>
      <c r="L321" s="6">
        <f>0.201*H321^2.4517</f>
        <v>3.269792508274052</v>
      </c>
      <c r="M321" s="6"/>
      <c r="N321" s="30">
        <f t="shared" ref="N321:N327" si="56">L321</f>
        <v>3.269792508274052</v>
      </c>
    </row>
    <row r="322" spans="1:15" x14ac:dyDescent="0.3">
      <c r="A322" s="5">
        <v>44631</v>
      </c>
      <c r="B322" s="6" t="s">
        <v>13</v>
      </c>
      <c r="C322" s="16" t="s">
        <v>12</v>
      </c>
      <c r="D322" s="29">
        <v>3</v>
      </c>
      <c r="E322" s="2" t="s">
        <v>26</v>
      </c>
      <c r="F322" s="3" t="s">
        <v>16</v>
      </c>
      <c r="G322" s="2">
        <v>9.5</v>
      </c>
      <c r="H322" s="6">
        <f t="shared" si="48"/>
        <v>3.0239368474662593</v>
      </c>
      <c r="I322" s="6"/>
      <c r="J322" s="2" t="s">
        <v>18</v>
      </c>
      <c r="K322" s="2"/>
      <c r="L322" s="6">
        <f>0.201*H322^2.4517</f>
        <v>3.0298155329368188</v>
      </c>
      <c r="M322" s="6"/>
      <c r="N322" s="30">
        <f t="shared" si="56"/>
        <v>3.0298155329368188</v>
      </c>
    </row>
    <row r="323" spans="1:15" x14ac:dyDescent="0.3">
      <c r="A323" s="5">
        <v>44631</v>
      </c>
      <c r="B323" s="6" t="s">
        <v>13</v>
      </c>
      <c r="C323" s="16" t="s">
        <v>12</v>
      </c>
      <c r="D323" s="29">
        <v>3</v>
      </c>
      <c r="E323" s="2" t="s">
        <v>26</v>
      </c>
      <c r="F323" s="3" t="s">
        <v>14</v>
      </c>
      <c r="G323" s="2">
        <v>13.2</v>
      </c>
      <c r="H323" s="6">
        <f t="shared" si="48"/>
        <v>4.2016806722689077</v>
      </c>
      <c r="I323" s="6"/>
      <c r="J323" s="2" t="s">
        <v>18</v>
      </c>
      <c r="K323" s="2"/>
      <c r="L323" s="6">
        <f>0.3338*H323^2.3153</f>
        <v>9.2661153802731739</v>
      </c>
      <c r="M323" s="6"/>
      <c r="N323" s="30">
        <f t="shared" si="56"/>
        <v>9.2661153802731739</v>
      </c>
    </row>
    <row r="324" spans="1:15" x14ac:dyDescent="0.3">
      <c r="A324" s="5">
        <v>44631</v>
      </c>
      <c r="B324" s="6" t="s">
        <v>13</v>
      </c>
      <c r="C324" s="16" t="s">
        <v>12</v>
      </c>
      <c r="D324" s="29">
        <v>3</v>
      </c>
      <c r="E324" s="2" t="s">
        <v>26</v>
      </c>
      <c r="F324" s="3" t="s">
        <v>14</v>
      </c>
      <c r="G324" s="2">
        <v>11.5</v>
      </c>
      <c r="H324" s="6">
        <f t="shared" si="48"/>
        <v>3.6605551311433664</v>
      </c>
      <c r="I324" s="6"/>
      <c r="J324" s="2" t="s">
        <v>18</v>
      </c>
      <c r="K324" s="2"/>
      <c r="L324" s="6">
        <f>0.3338*H324^2.3153</f>
        <v>6.7338988804408206</v>
      </c>
      <c r="M324" s="6"/>
      <c r="N324" s="30">
        <f t="shared" si="56"/>
        <v>6.7338988804408206</v>
      </c>
    </row>
    <row r="325" spans="1:15" x14ac:dyDescent="0.3">
      <c r="A325" s="5">
        <v>44631</v>
      </c>
      <c r="B325" s="6" t="s">
        <v>13</v>
      </c>
      <c r="C325" s="16" t="s">
        <v>12</v>
      </c>
      <c r="D325" s="29">
        <v>3</v>
      </c>
      <c r="E325" s="2" t="s">
        <v>26</v>
      </c>
      <c r="F325" s="3" t="s">
        <v>16</v>
      </c>
      <c r="G325" s="2">
        <v>27</v>
      </c>
      <c r="H325" s="6">
        <f t="shared" si="48"/>
        <v>8.5943468296409478</v>
      </c>
      <c r="I325" s="6"/>
      <c r="J325" s="2" t="s">
        <v>18</v>
      </c>
      <c r="K325" s="2"/>
      <c r="L325" s="6">
        <f>0.201*H325^2.4517</f>
        <v>39.228867013434019</v>
      </c>
      <c r="M325" s="6"/>
      <c r="N325" s="30">
        <f t="shared" si="56"/>
        <v>39.228867013434019</v>
      </c>
    </row>
    <row r="326" spans="1:15" x14ac:dyDescent="0.3">
      <c r="A326" s="5">
        <v>44631</v>
      </c>
      <c r="B326" s="6" t="s">
        <v>13</v>
      </c>
      <c r="C326" s="16" t="s">
        <v>12</v>
      </c>
      <c r="D326" s="29">
        <v>3</v>
      </c>
      <c r="E326" s="2" t="s">
        <v>26</v>
      </c>
      <c r="F326" s="3" t="s">
        <v>16</v>
      </c>
      <c r="G326" s="2">
        <v>14.5</v>
      </c>
      <c r="H326" s="6">
        <f t="shared" si="48"/>
        <v>4.6154825566590274</v>
      </c>
      <c r="I326" s="6"/>
      <c r="J326" s="2" t="s">
        <v>18</v>
      </c>
      <c r="K326" s="2"/>
      <c r="L326" s="6">
        <f>0.201*H326^2.4517</f>
        <v>8.543919655906306</v>
      </c>
      <c r="M326" s="6"/>
      <c r="N326" s="30">
        <f t="shared" si="56"/>
        <v>8.543919655906306</v>
      </c>
    </row>
    <row r="327" spans="1:15" x14ac:dyDescent="0.3">
      <c r="A327" s="5">
        <v>44631</v>
      </c>
      <c r="B327" s="6" t="s">
        <v>13</v>
      </c>
      <c r="C327" s="16" t="s">
        <v>12</v>
      </c>
      <c r="D327" s="29">
        <v>3</v>
      </c>
      <c r="E327" s="2" t="s">
        <v>26</v>
      </c>
      <c r="F327" s="3" t="s">
        <v>14</v>
      </c>
      <c r="G327" s="2">
        <v>8.6</v>
      </c>
      <c r="H327" s="6">
        <f t="shared" si="48"/>
        <v>2.7374586198115609</v>
      </c>
      <c r="I327" s="6"/>
      <c r="J327" s="2" t="s">
        <v>18</v>
      </c>
      <c r="K327" s="2"/>
      <c r="L327" s="6">
        <f>0.3338*H327^2.3153</f>
        <v>3.4361898045594557</v>
      </c>
      <c r="M327" s="6"/>
      <c r="N327" s="30">
        <f t="shared" si="56"/>
        <v>3.4361898045594557</v>
      </c>
    </row>
    <row r="328" spans="1:15" x14ac:dyDescent="0.3">
      <c r="A328" s="5">
        <v>44631</v>
      </c>
      <c r="B328" s="6" t="s">
        <v>13</v>
      </c>
      <c r="C328" s="16" t="s">
        <v>12</v>
      </c>
      <c r="D328" s="29">
        <v>3</v>
      </c>
      <c r="E328" s="2" t="s">
        <v>26</v>
      </c>
      <c r="F328" s="3" t="s">
        <v>15</v>
      </c>
      <c r="G328" s="2">
        <v>7.3</v>
      </c>
      <c r="H328" s="6">
        <f t="shared" ref="H328:H371" si="57">G328/3.1416</f>
        <v>2.3236567354214412</v>
      </c>
      <c r="I328" s="6"/>
      <c r="J328" s="2" t="s">
        <v>17</v>
      </c>
      <c r="K328" s="2">
        <v>3</v>
      </c>
      <c r="L328" s="6">
        <f>0.2334*H328^2.2264</f>
        <v>1.5252678980148309</v>
      </c>
      <c r="M328" s="11">
        <f>L328-(L328*0.3)</f>
        <v>1.0676875286103815</v>
      </c>
      <c r="N328" s="31">
        <f>M328</f>
        <v>1.0676875286103815</v>
      </c>
      <c r="O328" s="10"/>
    </row>
    <row r="329" spans="1:15" x14ac:dyDescent="0.3">
      <c r="A329" s="5">
        <v>44631</v>
      </c>
      <c r="B329" s="6" t="s">
        <v>13</v>
      </c>
      <c r="C329" s="16" t="s">
        <v>12</v>
      </c>
      <c r="D329" s="29">
        <v>3</v>
      </c>
      <c r="E329" s="2" t="s">
        <v>26</v>
      </c>
      <c r="F329" s="3" t="s">
        <v>14</v>
      </c>
      <c r="G329" s="2">
        <v>14.7</v>
      </c>
      <c r="H329" s="6">
        <f t="shared" si="57"/>
        <v>4.6791443850267376</v>
      </c>
      <c r="I329" s="6"/>
      <c r="J329" s="2" t="s">
        <v>18</v>
      </c>
      <c r="K329" s="2"/>
      <c r="L329" s="6">
        <f>0.3338*H329^2.3153</f>
        <v>11.888380751995872</v>
      </c>
      <c r="M329" s="6"/>
      <c r="N329" s="30">
        <f t="shared" ref="N329:N335" si="58">L329</f>
        <v>11.888380751995872</v>
      </c>
    </row>
    <row r="330" spans="1:15" x14ac:dyDescent="0.3">
      <c r="A330" s="5">
        <v>44631</v>
      </c>
      <c r="B330" s="6" t="s">
        <v>13</v>
      </c>
      <c r="C330" s="16" t="s">
        <v>12</v>
      </c>
      <c r="D330" s="29">
        <v>3</v>
      </c>
      <c r="E330" s="2" t="s">
        <v>26</v>
      </c>
      <c r="F330" s="3" t="s">
        <v>14</v>
      </c>
      <c r="G330" s="2">
        <v>8</v>
      </c>
      <c r="H330" s="6">
        <f t="shared" si="57"/>
        <v>2.5464731347084291</v>
      </c>
      <c r="I330" s="6"/>
      <c r="J330" s="2" t="s">
        <v>18</v>
      </c>
      <c r="K330" s="2"/>
      <c r="L330" s="6">
        <f>0.3338*H330^2.3153</f>
        <v>2.9064116630948411</v>
      </c>
      <c r="M330" s="6"/>
      <c r="N330" s="30">
        <f t="shared" si="58"/>
        <v>2.9064116630948411</v>
      </c>
    </row>
    <row r="331" spans="1:15" x14ac:dyDescent="0.3">
      <c r="A331" s="5">
        <v>44631</v>
      </c>
      <c r="B331" s="6" t="s">
        <v>13</v>
      </c>
      <c r="C331" s="16" t="s">
        <v>12</v>
      </c>
      <c r="D331" s="29">
        <v>3</v>
      </c>
      <c r="E331" s="2" t="s">
        <v>26</v>
      </c>
      <c r="F331" s="3" t="s">
        <v>14</v>
      </c>
      <c r="G331" s="2">
        <v>8.5</v>
      </c>
      <c r="H331" s="6">
        <f t="shared" si="57"/>
        <v>2.7056277056277058</v>
      </c>
      <c r="I331" s="6"/>
      <c r="J331" s="2" t="s">
        <v>18</v>
      </c>
      <c r="K331" s="2"/>
      <c r="L331" s="6">
        <f>0.3338*H331^2.3153</f>
        <v>3.3443869448771912</v>
      </c>
      <c r="M331" s="6"/>
      <c r="N331" s="30">
        <f t="shared" si="58"/>
        <v>3.3443869448771912</v>
      </c>
    </row>
    <row r="332" spans="1:15" x14ac:dyDescent="0.3">
      <c r="A332" s="5">
        <v>44631</v>
      </c>
      <c r="B332" s="6" t="s">
        <v>13</v>
      </c>
      <c r="C332" s="16" t="s">
        <v>12</v>
      </c>
      <c r="D332" s="29">
        <v>3</v>
      </c>
      <c r="E332" s="2" t="s">
        <v>26</v>
      </c>
      <c r="F332" s="3" t="s">
        <v>14</v>
      </c>
      <c r="G332" s="2">
        <v>15</v>
      </c>
      <c r="H332" s="6">
        <f t="shared" si="57"/>
        <v>4.7746371275783037</v>
      </c>
      <c r="I332" s="6"/>
      <c r="J332" s="2" t="s">
        <v>18</v>
      </c>
      <c r="K332" s="2"/>
      <c r="L332" s="6">
        <f>0.3338*H332^2.3153</f>
        <v>12.457674316585235</v>
      </c>
      <c r="M332" s="6"/>
      <c r="N332" s="30">
        <f t="shared" si="58"/>
        <v>12.457674316585235</v>
      </c>
    </row>
    <row r="333" spans="1:15" x14ac:dyDescent="0.3">
      <c r="A333" s="5">
        <v>44631</v>
      </c>
      <c r="B333" s="6" t="s">
        <v>13</v>
      </c>
      <c r="C333" s="16" t="s">
        <v>12</v>
      </c>
      <c r="D333" s="29">
        <v>3</v>
      </c>
      <c r="E333" s="2" t="s">
        <v>26</v>
      </c>
      <c r="F333" s="3" t="s">
        <v>14</v>
      </c>
      <c r="G333" s="2">
        <v>8.6</v>
      </c>
      <c r="H333" s="6">
        <f t="shared" si="57"/>
        <v>2.7374586198115609</v>
      </c>
      <c r="I333" s="6"/>
      <c r="J333" s="2" t="s">
        <v>18</v>
      </c>
      <c r="K333" s="2"/>
      <c r="L333" s="6">
        <f>0.3338*H333^2.3153</f>
        <v>3.4361898045594557</v>
      </c>
      <c r="M333" s="6"/>
      <c r="N333" s="30">
        <f t="shared" si="58"/>
        <v>3.4361898045594557</v>
      </c>
    </row>
    <row r="334" spans="1:15" x14ac:dyDescent="0.3">
      <c r="A334" s="5">
        <v>44631</v>
      </c>
      <c r="B334" s="6" t="s">
        <v>13</v>
      </c>
      <c r="C334" s="16" t="s">
        <v>12</v>
      </c>
      <c r="D334" s="29">
        <v>3</v>
      </c>
      <c r="E334" s="2" t="s">
        <v>26</v>
      </c>
      <c r="F334" s="3" t="s">
        <v>16</v>
      </c>
      <c r="G334" s="2">
        <v>41.4</v>
      </c>
      <c r="H334" s="6">
        <f t="shared" si="57"/>
        <v>13.177998472116119</v>
      </c>
      <c r="I334" s="6"/>
      <c r="J334" s="2" t="s">
        <v>18</v>
      </c>
      <c r="K334" s="2"/>
      <c r="L334" s="6">
        <f>0.201*H334^2.4517</f>
        <v>111.87446230146796</v>
      </c>
      <c r="M334" s="6"/>
      <c r="N334" s="30">
        <f t="shared" si="58"/>
        <v>111.87446230146796</v>
      </c>
    </row>
    <row r="335" spans="1:15" x14ac:dyDescent="0.3">
      <c r="A335" s="5">
        <v>44631</v>
      </c>
      <c r="B335" s="6" t="s">
        <v>13</v>
      </c>
      <c r="C335" s="16" t="s">
        <v>12</v>
      </c>
      <c r="D335" s="29">
        <v>3</v>
      </c>
      <c r="E335" s="2" t="s">
        <v>26</v>
      </c>
      <c r="F335" s="3" t="s">
        <v>16</v>
      </c>
      <c r="G335" s="2">
        <v>16.2</v>
      </c>
      <c r="H335" s="6">
        <f t="shared" si="57"/>
        <v>5.1566080977845683</v>
      </c>
      <c r="I335" s="6"/>
      <c r="J335" s="2" t="s">
        <v>18</v>
      </c>
      <c r="K335" s="2"/>
      <c r="L335" s="6">
        <f>0.201*H335^2.4517</f>
        <v>11.21241557037683</v>
      </c>
      <c r="M335" s="6"/>
      <c r="N335" s="30">
        <f t="shared" si="58"/>
        <v>11.21241557037683</v>
      </c>
    </row>
    <row r="336" spans="1:15" x14ac:dyDescent="0.3">
      <c r="A336" s="5">
        <v>44631</v>
      </c>
      <c r="B336" s="6" t="s">
        <v>13</v>
      </c>
      <c r="C336" s="16" t="s">
        <v>12</v>
      </c>
      <c r="D336" s="29">
        <v>3</v>
      </c>
      <c r="E336" s="2" t="s">
        <v>26</v>
      </c>
      <c r="F336" s="3" t="s">
        <v>16</v>
      </c>
      <c r="G336" s="2">
        <v>28.9</v>
      </c>
      <c r="H336" s="6">
        <f t="shared" si="57"/>
        <v>9.1991341991341997</v>
      </c>
      <c r="I336" s="6"/>
      <c r="J336" s="2" t="s">
        <v>17</v>
      </c>
      <c r="K336" s="2">
        <v>3</v>
      </c>
      <c r="L336" s="6">
        <f>0.201*H336^2.4517</f>
        <v>46.34623567750085</v>
      </c>
      <c r="M336" s="11">
        <f>L336-(L336*0.3)</f>
        <v>32.442364974250594</v>
      </c>
      <c r="N336" s="31">
        <f>M336</f>
        <v>32.442364974250594</v>
      </c>
      <c r="O336" s="10"/>
    </row>
    <row r="337" spans="1:18" x14ac:dyDescent="0.3">
      <c r="A337" s="5">
        <v>44631</v>
      </c>
      <c r="B337" s="6" t="s">
        <v>13</v>
      </c>
      <c r="C337" s="16" t="s">
        <v>12</v>
      </c>
      <c r="D337" s="29">
        <v>3</v>
      </c>
      <c r="E337" s="2" t="s">
        <v>26</v>
      </c>
      <c r="F337" s="3" t="s">
        <v>16</v>
      </c>
      <c r="G337" s="2">
        <v>66.3</v>
      </c>
      <c r="H337" s="6">
        <f t="shared" si="57"/>
        <v>21.103896103896105</v>
      </c>
      <c r="I337" s="6"/>
      <c r="J337" s="2" t="s">
        <v>18</v>
      </c>
      <c r="K337" s="2"/>
      <c r="L337" s="6">
        <f>0.201*H337^2.4517</f>
        <v>354.9244698138308</v>
      </c>
      <c r="M337" s="6"/>
      <c r="N337" s="30">
        <f t="shared" ref="N337:N349" si="59">L337</f>
        <v>354.9244698138308</v>
      </c>
    </row>
    <row r="338" spans="1:18" x14ac:dyDescent="0.3">
      <c r="A338" s="5">
        <v>44631</v>
      </c>
      <c r="B338" s="6" t="s">
        <v>13</v>
      </c>
      <c r="C338" s="16" t="s">
        <v>12</v>
      </c>
      <c r="D338" s="29">
        <v>3</v>
      </c>
      <c r="E338" s="2" t="s">
        <v>26</v>
      </c>
      <c r="F338" s="3" t="s">
        <v>16</v>
      </c>
      <c r="G338" s="2">
        <v>22.3</v>
      </c>
      <c r="H338" s="6">
        <f t="shared" si="57"/>
        <v>7.0982938629997454</v>
      </c>
      <c r="I338" s="6"/>
      <c r="J338" s="2" t="s">
        <v>18</v>
      </c>
      <c r="K338" s="2"/>
      <c r="L338" s="6">
        <f>0.201*H338^2.4517</f>
        <v>24.545408110428504</v>
      </c>
      <c r="M338" s="6"/>
      <c r="N338" s="30">
        <f t="shared" si="59"/>
        <v>24.545408110428504</v>
      </c>
      <c r="Q338" s="7" t="s">
        <v>39</v>
      </c>
      <c r="R338" s="7" t="s">
        <v>40</v>
      </c>
    </row>
    <row r="339" spans="1:18" x14ac:dyDescent="0.3">
      <c r="A339" s="5">
        <v>44631</v>
      </c>
      <c r="B339" s="6" t="s">
        <v>13</v>
      </c>
      <c r="C339" s="16" t="s">
        <v>12</v>
      </c>
      <c r="D339" s="29">
        <v>3</v>
      </c>
      <c r="E339" s="2" t="s">
        <v>26</v>
      </c>
      <c r="F339" s="3" t="s">
        <v>14</v>
      </c>
      <c r="G339" s="2">
        <v>11.2</v>
      </c>
      <c r="H339" s="6">
        <f t="shared" si="57"/>
        <v>3.5650623885918002</v>
      </c>
      <c r="I339" s="6"/>
      <c r="J339" s="2" t="s">
        <v>18</v>
      </c>
      <c r="K339" s="2"/>
      <c r="L339" s="6">
        <f>0.3338*H339^2.3153</f>
        <v>6.3341357780308591</v>
      </c>
      <c r="M339" s="6"/>
      <c r="N339" s="30">
        <f t="shared" si="59"/>
        <v>6.3341357780308591</v>
      </c>
      <c r="O339" s="17" t="s">
        <v>35</v>
      </c>
      <c r="P339" s="9" t="s">
        <v>36</v>
      </c>
      <c r="Q339" s="9" t="s">
        <v>37</v>
      </c>
      <c r="R339" s="9" t="s">
        <v>38</v>
      </c>
    </row>
    <row r="340" spans="1:18" ht="15" thickBot="1" x14ac:dyDescent="0.35">
      <c r="A340" s="5">
        <v>44631</v>
      </c>
      <c r="B340" s="6" t="s">
        <v>13</v>
      </c>
      <c r="C340" s="16" t="s">
        <v>12</v>
      </c>
      <c r="D340" s="32">
        <v>3</v>
      </c>
      <c r="E340" s="33" t="s">
        <v>26</v>
      </c>
      <c r="F340" s="35" t="s">
        <v>16</v>
      </c>
      <c r="G340" s="33">
        <v>18.3</v>
      </c>
      <c r="H340" s="34">
        <f t="shared" si="57"/>
        <v>5.8250572956455313</v>
      </c>
      <c r="I340" s="34"/>
      <c r="J340" s="33" t="s">
        <v>18</v>
      </c>
      <c r="K340" s="33"/>
      <c r="L340" s="34">
        <f>0.201*H340^2.4517</f>
        <v>15.117589950423104</v>
      </c>
      <c r="M340" s="34"/>
      <c r="N340" s="36">
        <f t="shared" si="59"/>
        <v>15.117589950423104</v>
      </c>
      <c r="O340" s="49">
        <f>SUM(N286:N340)</f>
        <v>1732.7790684049467</v>
      </c>
      <c r="P340" s="15">
        <f>O340/1000</f>
        <v>1.7327790684049467</v>
      </c>
      <c r="Q340" s="15">
        <f>P340*100</f>
        <v>173.27790684049467</v>
      </c>
      <c r="R340" s="15">
        <f>Q340*0.48</f>
        <v>83.173395283437443</v>
      </c>
    </row>
    <row r="341" spans="1:18" x14ac:dyDescent="0.3">
      <c r="A341" s="5">
        <v>44631</v>
      </c>
      <c r="B341" s="6" t="s">
        <v>13</v>
      </c>
      <c r="C341" s="16" t="s">
        <v>12</v>
      </c>
      <c r="D341" s="24">
        <v>3</v>
      </c>
      <c r="E341" s="25" t="s">
        <v>27</v>
      </c>
      <c r="F341" s="27" t="s">
        <v>16</v>
      </c>
      <c r="G341" s="25">
        <v>12.6</v>
      </c>
      <c r="H341" s="26">
        <f t="shared" si="57"/>
        <v>4.0106951871657754</v>
      </c>
      <c r="I341" s="26"/>
      <c r="J341" s="25" t="s">
        <v>18</v>
      </c>
      <c r="K341" s="25"/>
      <c r="L341" s="26">
        <f>0.201*H341^2.4517</f>
        <v>6.0549378553106115</v>
      </c>
      <c r="M341" s="26"/>
      <c r="N341" s="28">
        <f t="shared" si="59"/>
        <v>6.0549378553106115</v>
      </c>
      <c r="O341" s="46"/>
      <c r="P341" s="46"/>
      <c r="Q341" s="46"/>
      <c r="R341" s="46"/>
    </row>
    <row r="342" spans="1:18" x14ac:dyDescent="0.3">
      <c r="A342" s="5">
        <v>44631</v>
      </c>
      <c r="B342" s="6" t="s">
        <v>13</v>
      </c>
      <c r="C342" s="16" t="s">
        <v>12</v>
      </c>
      <c r="D342" s="29">
        <v>3</v>
      </c>
      <c r="E342" s="2" t="s">
        <v>27</v>
      </c>
      <c r="F342" s="3" t="s">
        <v>16</v>
      </c>
      <c r="G342" s="2">
        <v>39.6</v>
      </c>
      <c r="H342" s="6">
        <f t="shared" si="57"/>
        <v>12.605042016806724</v>
      </c>
      <c r="I342" s="6"/>
      <c r="J342" s="2" t="s">
        <v>18</v>
      </c>
      <c r="K342" s="2"/>
      <c r="L342" s="6">
        <f>0.201*H342^2.4517</f>
        <v>100.32300033116513</v>
      </c>
      <c r="M342" s="6"/>
      <c r="N342" s="30">
        <f t="shared" si="59"/>
        <v>100.32300033116513</v>
      </c>
    </row>
    <row r="343" spans="1:18" x14ac:dyDescent="0.3">
      <c r="A343" s="5">
        <v>44631</v>
      </c>
      <c r="B343" s="6" t="s">
        <v>13</v>
      </c>
      <c r="C343" s="16" t="s">
        <v>12</v>
      </c>
      <c r="D343" s="29">
        <v>3</v>
      </c>
      <c r="E343" s="2" t="s">
        <v>27</v>
      </c>
      <c r="F343" s="3" t="s">
        <v>16</v>
      </c>
      <c r="G343" s="2">
        <v>25.2</v>
      </c>
      <c r="H343" s="6">
        <f t="shared" si="57"/>
        <v>8.0213903743315509</v>
      </c>
      <c r="I343" s="6"/>
      <c r="J343" s="2" t="s">
        <v>18</v>
      </c>
      <c r="K343" s="2"/>
      <c r="L343" s="6">
        <f>0.201*H343^2.4517</f>
        <v>33.12416432831948</v>
      </c>
      <c r="M343" s="6"/>
      <c r="N343" s="30">
        <f t="shared" si="59"/>
        <v>33.12416432831948</v>
      </c>
    </row>
    <row r="344" spans="1:18" x14ac:dyDescent="0.3">
      <c r="A344" s="5">
        <v>44631</v>
      </c>
      <c r="B344" s="6" t="s">
        <v>13</v>
      </c>
      <c r="C344" s="16" t="s">
        <v>12</v>
      </c>
      <c r="D344" s="29">
        <v>3</v>
      </c>
      <c r="E344" s="2" t="s">
        <v>27</v>
      </c>
      <c r="F344" s="3" t="s">
        <v>16</v>
      </c>
      <c r="G344" s="2">
        <v>35</v>
      </c>
      <c r="H344" s="6">
        <f t="shared" si="57"/>
        <v>11.140819964349376</v>
      </c>
      <c r="I344" s="6"/>
      <c r="J344" s="2" t="s">
        <v>18</v>
      </c>
      <c r="K344" s="2"/>
      <c r="L344" s="6">
        <f>0.201*H344^2.4517</f>
        <v>74.117856165003261</v>
      </c>
      <c r="M344" s="6"/>
      <c r="N344" s="30">
        <f t="shared" si="59"/>
        <v>74.117856165003261</v>
      </c>
    </row>
    <row r="345" spans="1:18" x14ac:dyDescent="0.3">
      <c r="A345" s="5">
        <v>44631</v>
      </c>
      <c r="B345" s="6" t="s">
        <v>13</v>
      </c>
      <c r="C345" s="16" t="s">
        <v>12</v>
      </c>
      <c r="D345" s="29">
        <v>3</v>
      </c>
      <c r="E345" s="2" t="s">
        <v>27</v>
      </c>
      <c r="F345" s="3" t="s">
        <v>16</v>
      </c>
      <c r="G345" s="2">
        <v>12.5</v>
      </c>
      <c r="H345" s="6">
        <f t="shared" si="57"/>
        <v>3.9788642729819199</v>
      </c>
      <c r="I345" s="6"/>
      <c r="J345" s="2" t="s">
        <v>18</v>
      </c>
      <c r="K345" s="2"/>
      <c r="L345" s="6">
        <f>0.201*H345^2.4517</f>
        <v>5.9377991547898468</v>
      </c>
      <c r="M345" s="6"/>
      <c r="N345" s="30">
        <f t="shared" si="59"/>
        <v>5.9377991547898468</v>
      </c>
    </row>
    <row r="346" spans="1:18" x14ac:dyDescent="0.3">
      <c r="A346" s="5">
        <v>44631</v>
      </c>
      <c r="B346" s="6" t="s">
        <v>13</v>
      </c>
      <c r="C346" s="16" t="s">
        <v>12</v>
      </c>
      <c r="D346" s="29">
        <v>3</v>
      </c>
      <c r="E346" s="2" t="s">
        <v>27</v>
      </c>
      <c r="F346" s="3" t="s">
        <v>16</v>
      </c>
      <c r="G346" s="2">
        <v>12.7</v>
      </c>
      <c r="H346" s="6">
        <f t="shared" si="57"/>
        <v>4.0425261013496305</v>
      </c>
      <c r="I346" s="6"/>
      <c r="J346" s="2" t="s">
        <v>18</v>
      </c>
      <c r="K346" s="2"/>
      <c r="L346" s="6">
        <f>0.201*H346^2.4517</f>
        <v>6.1734339695660641</v>
      </c>
      <c r="M346" s="6"/>
      <c r="N346" s="30">
        <f t="shared" si="59"/>
        <v>6.1734339695660641</v>
      </c>
    </row>
    <row r="347" spans="1:18" x14ac:dyDescent="0.3">
      <c r="A347" s="5">
        <v>44631</v>
      </c>
      <c r="B347" s="6" t="s">
        <v>13</v>
      </c>
      <c r="C347" s="16" t="s">
        <v>12</v>
      </c>
      <c r="D347" s="29">
        <v>3</v>
      </c>
      <c r="E347" s="2" t="s">
        <v>27</v>
      </c>
      <c r="F347" s="3" t="s">
        <v>16</v>
      </c>
      <c r="G347" s="2">
        <v>52.3</v>
      </c>
      <c r="H347" s="6">
        <f t="shared" si="57"/>
        <v>16.647568118156354</v>
      </c>
      <c r="I347" s="6"/>
      <c r="J347" s="2" t="s">
        <v>18</v>
      </c>
      <c r="K347" s="2"/>
      <c r="L347" s="6">
        <f>0.201*H347^2.4517</f>
        <v>198.41834152096067</v>
      </c>
      <c r="M347" s="6"/>
      <c r="N347" s="30">
        <f t="shared" si="59"/>
        <v>198.41834152096067</v>
      </c>
    </row>
    <row r="348" spans="1:18" x14ac:dyDescent="0.3">
      <c r="A348" s="5">
        <v>44631</v>
      </c>
      <c r="B348" s="6" t="s">
        <v>13</v>
      </c>
      <c r="C348" s="16" t="s">
        <v>12</v>
      </c>
      <c r="D348" s="29">
        <v>3</v>
      </c>
      <c r="E348" s="2" t="s">
        <v>27</v>
      </c>
      <c r="F348" s="3" t="s">
        <v>16</v>
      </c>
      <c r="G348" s="2">
        <v>55</v>
      </c>
      <c r="H348" s="6">
        <f t="shared" si="57"/>
        <v>17.50700280112045</v>
      </c>
      <c r="I348" s="6"/>
      <c r="J348" s="2" t="s">
        <v>18</v>
      </c>
      <c r="K348" s="2"/>
      <c r="L348" s="6">
        <f>0.201*H348^2.4517</f>
        <v>224.48040152456667</v>
      </c>
      <c r="M348" s="6"/>
      <c r="N348" s="30">
        <f t="shared" si="59"/>
        <v>224.48040152456667</v>
      </c>
    </row>
    <row r="349" spans="1:18" x14ac:dyDescent="0.3">
      <c r="A349" s="5">
        <v>44631</v>
      </c>
      <c r="B349" s="6" t="s">
        <v>13</v>
      </c>
      <c r="C349" s="16" t="s">
        <v>12</v>
      </c>
      <c r="D349" s="29">
        <v>3</v>
      </c>
      <c r="E349" s="2" t="s">
        <v>27</v>
      </c>
      <c r="F349" s="3" t="s">
        <v>16</v>
      </c>
      <c r="G349" s="2">
        <v>12.2</v>
      </c>
      <c r="H349" s="6">
        <f t="shared" si="57"/>
        <v>3.8833715304303538</v>
      </c>
      <c r="I349" s="6"/>
      <c r="J349" s="2" t="s">
        <v>18</v>
      </c>
      <c r="K349" s="2"/>
      <c r="L349" s="6">
        <f>0.201*H349^2.4517</f>
        <v>5.5944786593671347</v>
      </c>
      <c r="M349" s="6"/>
      <c r="N349" s="30">
        <f t="shared" si="59"/>
        <v>5.5944786593671347</v>
      </c>
    </row>
    <row r="350" spans="1:18" x14ac:dyDescent="0.3">
      <c r="A350" s="5">
        <v>44631</v>
      </c>
      <c r="B350" s="6" t="s">
        <v>13</v>
      </c>
      <c r="C350" s="16" t="s">
        <v>12</v>
      </c>
      <c r="D350" s="29">
        <v>3</v>
      </c>
      <c r="E350" s="2" t="s">
        <v>27</v>
      </c>
      <c r="F350" s="3" t="s">
        <v>16</v>
      </c>
      <c r="G350" s="2">
        <v>15.5</v>
      </c>
      <c r="H350" s="6">
        <f t="shared" si="57"/>
        <v>4.9337916984975809</v>
      </c>
      <c r="I350" s="6"/>
      <c r="J350" s="2" t="s">
        <v>17</v>
      </c>
      <c r="K350" s="2">
        <v>3</v>
      </c>
      <c r="L350" s="6">
        <f>0.201*H350^2.4517</f>
        <v>10.061609294026896</v>
      </c>
      <c r="M350" s="11">
        <f>L350-(L350*0.3)</f>
        <v>7.0431265058188277</v>
      </c>
      <c r="N350" s="31">
        <f>M350</f>
        <v>7.0431265058188277</v>
      </c>
      <c r="O350" s="10"/>
    </row>
    <row r="351" spans="1:18" x14ac:dyDescent="0.3">
      <c r="A351" s="5">
        <v>44631</v>
      </c>
      <c r="B351" s="6" t="s">
        <v>13</v>
      </c>
      <c r="C351" s="16" t="s">
        <v>12</v>
      </c>
      <c r="D351" s="29">
        <v>3</v>
      </c>
      <c r="E351" s="2" t="s">
        <v>27</v>
      </c>
      <c r="F351" s="3" t="s">
        <v>16</v>
      </c>
      <c r="G351" s="2">
        <v>50.5</v>
      </c>
      <c r="H351" s="6">
        <f t="shared" si="57"/>
        <v>16.074611662846959</v>
      </c>
      <c r="I351" s="6"/>
      <c r="J351" s="2" t="s">
        <v>18</v>
      </c>
      <c r="K351" s="2"/>
      <c r="L351" s="6">
        <f>0.201*H351^2.4517</f>
        <v>182.09192889372574</v>
      </c>
      <c r="M351" s="6"/>
      <c r="N351" s="30">
        <f t="shared" ref="N351:N358" si="60">L351</f>
        <v>182.09192889372574</v>
      </c>
    </row>
    <row r="352" spans="1:18" x14ac:dyDescent="0.3">
      <c r="A352" s="5">
        <v>44631</v>
      </c>
      <c r="B352" s="6" t="s">
        <v>13</v>
      </c>
      <c r="C352" s="16" t="s">
        <v>12</v>
      </c>
      <c r="D352" s="29">
        <v>3</v>
      </c>
      <c r="E352" s="2" t="s">
        <v>27</v>
      </c>
      <c r="F352" s="3" t="s">
        <v>16</v>
      </c>
      <c r="G352" s="2">
        <v>48.1</v>
      </c>
      <c r="H352" s="6">
        <f t="shared" si="57"/>
        <v>15.310669722434429</v>
      </c>
      <c r="I352" s="6"/>
      <c r="J352" s="2" t="s">
        <v>18</v>
      </c>
      <c r="K352" s="2"/>
      <c r="L352" s="6">
        <f>0.201*H352^2.4517</f>
        <v>161.60184262919603</v>
      </c>
      <c r="M352" s="6"/>
      <c r="N352" s="30">
        <f t="shared" si="60"/>
        <v>161.60184262919603</v>
      </c>
    </row>
    <row r="353" spans="1:15" x14ac:dyDescent="0.3">
      <c r="A353" s="5">
        <v>44631</v>
      </c>
      <c r="B353" s="6" t="s">
        <v>13</v>
      </c>
      <c r="C353" s="16" t="s">
        <v>12</v>
      </c>
      <c r="D353" s="29">
        <v>3</v>
      </c>
      <c r="E353" s="2" t="s">
        <v>27</v>
      </c>
      <c r="F353" s="3" t="s">
        <v>16</v>
      </c>
      <c r="G353" s="2">
        <v>15.7</v>
      </c>
      <c r="H353" s="6">
        <f t="shared" si="57"/>
        <v>4.9974535268652911</v>
      </c>
      <c r="I353" s="6"/>
      <c r="J353" s="2" t="s">
        <v>18</v>
      </c>
      <c r="K353" s="2"/>
      <c r="L353" s="6">
        <f>0.201*H353^2.4517</f>
        <v>10.382893574413487</v>
      </c>
      <c r="M353" s="6"/>
      <c r="N353" s="30">
        <f t="shared" si="60"/>
        <v>10.382893574413487</v>
      </c>
    </row>
    <row r="354" spans="1:15" x14ac:dyDescent="0.3">
      <c r="A354" s="5">
        <v>44631</v>
      </c>
      <c r="B354" s="6" t="s">
        <v>13</v>
      </c>
      <c r="C354" s="16" t="s">
        <v>12</v>
      </c>
      <c r="D354" s="29">
        <v>3</v>
      </c>
      <c r="E354" s="2" t="s">
        <v>27</v>
      </c>
      <c r="F354" s="3" t="s">
        <v>16</v>
      </c>
      <c r="G354" s="2">
        <v>9.1999999999999993</v>
      </c>
      <c r="H354" s="6">
        <f t="shared" si="57"/>
        <v>2.9284441049146928</v>
      </c>
      <c r="I354" s="6"/>
      <c r="J354" s="2" t="s">
        <v>18</v>
      </c>
      <c r="K354" s="2"/>
      <c r="L354" s="6">
        <f>0.201*H354^2.4517</f>
        <v>2.8005919811198092</v>
      </c>
      <c r="M354" s="6"/>
      <c r="N354" s="30">
        <f t="shared" si="60"/>
        <v>2.8005919811198092</v>
      </c>
    </row>
    <row r="355" spans="1:15" x14ac:dyDescent="0.3">
      <c r="A355" s="5">
        <v>44631</v>
      </c>
      <c r="B355" s="6" t="s">
        <v>13</v>
      </c>
      <c r="C355" s="16" t="s">
        <v>12</v>
      </c>
      <c r="D355" s="29">
        <v>3</v>
      </c>
      <c r="E355" s="2" t="s">
        <v>27</v>
      </c>
      <c r="F355" s="3" t="s">
        <v>16</v>
      </c>
      <c r="G355" s="2">
        <v>14.2</v>
      </c>
      <c r="H355" s="6">
        <f t="shared" si="57"/>
        <v>4.5199898141074613</v>
      </c>
      <c r="I355" s="6"/>
      <c r="J355" s="2" t="s">
        <v>18</v>
      </c>
      <c r="K355" s="2"/>
      <c r="L355" s="6">
        <f>0.201*H355^2.4517</f>
        <v>8.1170189260580461</v>
      </c>
      <c r="M355" s="6"/>
      <c r="N355" s="30">
        <f t="shared" si="60"/>
        <v>8.1170189260580461</v>
      </c>
    </row>
    <row r="356" spans="1:15" x14ac:dyDescent="0.3">
      <c r="A356" s="5">
        <v>44631</v>
      </c>
      <c r="B356" s="6" t="s">
        <v>13</v>
      </c>
      <c r="C356" s="16" t="s">
        <v>12</v>
      </c>
      <c r="D356" s="29">
        <v>3</v>
      </c>
      <c r="E356" s="2" t="s">
        <v>27</v>
      </c>
      <c r="F356" s="3" t="s">
        <v>16</v>
      </c>
      <c r="G356" s="2">
        <v>23.5</v>
      </c>
      <c r="H356" s="6">
        <f t="shared" si="57"/>
        <v>7.48026483320601</v>
      </c>
      <c r="I356" s="6"/>
      <c r="J356" s="2" t="s">
        <v>18</v>
      </c>
      <c r="K356" s="2"/>
      <c r="L356" s="6">
        <f>0.201*H356^2.4517</f>
        <v>27.911186752599335</v>
      </c>
      <c r="M356" s="6"/>
      <c r="N356" s="30">
        <f t="shared" si="60"/>
        <v>27.911186752599335</v>
      </c>
    </row>
    <row r="357" spans="1:15" x14ac:dyDescent="0.3">
      <c r="A357" s="5">
        <v>44631</v>
      </c>
      <c r="B357" s="6" t="s">
        <v>13</v>
      </c>
      <c r="C357" s="16" t="s">
        <v>12</v>
      </c>
      <c r="D357" s="29">
        <v>3</v>
      </c>
      <c r="E357" s="2" t="s">
        <v>27</v>
      </c>
      <c r="F357" s="3" t="s">
        <v>16</v>
      </c>
      <c r="G357" s="2">
        <v>47.2</v>
      </c>
      <c r="H357" s="6">
        <f t="shared" si="57"/>
        <v>15.024191494779732</v>
      </c>
      <c r="I357" s="6"/>
      <c r="J357" s="2" t="s">
        <v>18</v>
      </c>
      <c r="K357" s="2"/>
      <c r="L357" s="6">
        <f>0.201*H357^2.4517</f>
        <v>154.2889497233493</v>
      </c>
      <c r="M357" s="6"/>
      <c r="N357" s="30">
        <f t="shared" si="60"/>
        <v>154.2889497233493</v>
      </c>
    </row>
    <row r="358" spans="1:15" x14ac:dyDescent="0.3">
      <c r="A358" s="5">
        <v>44631</v>
      </c>
      <c r="B358" s="6" t="s">
        <v>13</v>
      </c>
      <c r="C358" s="16" t="s">
        <v>12</v>
      </c>
      <c r="D358" s="29">
        <v>3</v>
      </c>
      <c r="E358" s="2" t="s">
        <v>27</v>
      </c>
      <c r="F358" s="3" t="s">
        <v>16</v>
      </c>
      <c r="G358" s="2">
        <v>8.6</v>
      </c>
      <c r="H358" s="6">
        <f t="shared" si="57"/>
        <v>2.7374586198115609</v>
      </c>
      <c r="I358" s="6"/>
      <c r="J358" s="2" t="s">
        <v>18</v>
      </c>
      <c r="K358" s="2"/>
      <c r="L358" s="6">
        <f>0.201*H358^2.4517</f>
        <v>2.3737833404844695</v>
      </c>
      <c r="M358" s="6"/>
      <c r="N358" s="30">
        <f t="shared" si="60"/>
        <v>2.3737833404844695</v>
      </c>
    </row>
    <row r="359" spans="1:15" x14ac:dyDescent="0.3">
      <c r="A359" s="5">
        <v>44631</v>
      </c>
      <c r="B359" s="6" t="s">
        <v>13</v>
      </c>
      <c r="C359" s="16" t="s">
        <v>12</v>
      </c>
      <c r="D359" s="29">
        <v>3</v>
      </c>
      <c r="E359" s="2" t="s">
        <v>27</v>
      </c>
      <c r="F359" s="3" t="s">
        <v>16</v>
      </c>
      <c r="G359" s="2">
        <v>23.4</v>
      </c>
      <c r="H359" s="6">
        <f t="shared" si="57"/>
        <v>7.448433919022154</v>
      </c>
      <c r="I359" s="6"/>
      <c r="J359" s="2" t="s">
        <v>17</v>
      </c>
      <c r="K359" s="2">
        <v>3</v>
      </c>
      <c r="L359" s="6">
        <f>0.201*H359^2.4517</f>
        <v>27.620894705102284</v>
      </c>
      <c r="M359" s="11">
        <f>L359-(L359*0.3)</f>
        <v>19.334626293571599</v>
      </c>
      <c r="N359" s="31">
        <f>M359</f>
        <v>19.334626293571599</v>
      </c>
      <c r="O359" s="10"/>
    </row>
    <row r="360" spans="1:15" x14ac:dyDescent="0.3">
      <c r="A360" s="5">
        <v>44631</v>
      </c>
      <c r="B360" s="6" t="s">
        <v>13</v>
      </c>
      <c r="C360" s="16" t="s">
        <v>12</v>
      </c>
      <c r="D360" s="29">
        <v>3</v>
      </c>
      <c r="E360" s="2" t="s">
        <v>27</v>
      </c>
      <c r="F360" s="3" t="s">
        <v>16</v>
      </c>
      <c r="G360" s="2">
        <v>10</v>
      </c>
      <c r="H360" s="6">
        <f t="shared" si="57"/>
        <v>3.1830914183855361</v>
      </c>
      <c r="I360" s="6"/>
      <c r="J360" s="2" t="s">
        <v>18</v>
      </c>
      <c r="K360" s="2"/>
      <c r="L360" s="6">
        <f>0.201*H360^2.4517</f>
        <v>3.435826497297148</v>
      </c>
      <c r="M360" s="6"/>
      <c r="N360" s="30">
        <f t="shared" ref="N360:N364" si="61">L360</f>
        <v>3.435826497297148</v>
      </c>
    </row>
    <row r="361" spans="1:15" x14ac:dyDescent="0.3">
      <c r="A361" s="5">
        <v>44631</v>
      </c>
      <c r="B361" s="6" t="s">
        <v>13</v>
      </c>
      <c r="C361" s="16" t="s">
        <v>12</v>
      </c>
      <c r="D361" s="29">
        <v>3</v>
      </c>
      <c r="E361" s="2" t="s">
        <v>27</v>
      </c>
      <c r="F361" s="3" t="s">
        <v>16</v>
      </c>
      <c r="G361" s="2">
        <v>15.5</v>
      </c>
      <c r="H361" s="6">
        <f t="shared" si="57"/>
        <v>4.9337916984975809</v>
      </c>
      <c r="I361" s="6"/>
      <c r="J361" s="2" t="s">
        <v>18</v>
      </c>
      <c r="K361" s="2"/>
      <c r="L361" s="6">
        <f>0.201*H361^2.4517</f>
        <v>10.061609294026896</v>
      </c>
      <c r="M361" s="6"/>
      <c r="N361" s="30">
        <f t="shared" si="61"/>
        <v>10.061609294026896</v>
      </c>
    </row>
    <row r="362" spans="1:15" x14ac:dyDescent="0.3">
      <c r="A362" s="5">
        <v>44631</v>
      </c>
      <c r="B362" s="6" t="s">
        <v>13</v>
      </c>
      <c r="C362" s="16" t="s">
        <v>12</v>
      </c>
      <c r="D362" s="29">
        <v>3</v>
      </c>
      <c r="E362" s="2" t="s">
        <v>27</v>
      </c>
      <c r="F362" s="3" t="s">
        <v>16</v>
      </c>
      <c r="G362" s="2">
        <v>38.299999999999997</v>
      </c>
      <c r="H362" s="6">
        <f t="shared" si="57"/>
        <v>12.191240132416603</v>
      </c>
      <c r="I362" s="6"/>
      <c r="J362" s="2" t="s">
        <v>18</v>
      </c>
      <c r="K362" s="2"/>
      <c r="L362" s="6">
        <f>0.201*H362^2.4517</f>
        <v>92.439940827334837</v>
      </c>
      <c r="M362" s="6"/>
      <c r="N362" s="30">
        <f t="shared" si="61"/>
        <v>92.439940827334837</v>
      </c>
    </row>
    <row r="363" spans="1:15" x14ac:dyDescent="0.3">
      <c r="A363" s="5">
        <v>44631</v>
      </c>
      <c r="B363" s="6" t="s">
        <v>13</v>
      </c>
      <c r="C363" s="16" t="s">
        <v>12</v>
      </c>
      <c r="D363" s="29">
        <v>3</v>
      </c>
      <c r="E363" s="2" t="s">
        <v>27</v>
      </c>
      <c r="F363" s="3" t="s">
        <v>16</v>
      </c>
      <c r="G363" s="2">
        <v>18.7</v>
      </c>
      <c r="H363" s="6">
        <f t="shared" si="57"/>
        <v>5.9523809523809526</v>
      </c>
      <c r="I363" s="6"/>
      <c r="J363" s="2" t="s">
        <v>18</v>
      </c>
      <c r="K363" s="2"/>
      <c r="L363" s="6">
        <f>0.201*H363^2.4517</f>
        <v>15.94062302536031</v>
      </c>
      <c r="M363" s="6"/>
      <c r="N363" s="30">
        <f t="shared" si="61"/>
        <v>15.94062302536031</v>
      </c>
    </row>
    <row r="364" spans="1:15" x14ac:dyDescent="0.3">
      <c r="A364" s="5">
        <v>44631</v>
      </c>
      <c r="B364" s="6" t="s">
        <v>13</v>
      </c>
      <c r="C364" s="16" t="s">
        <v>12</v>
      </c>
      <c r="D364" s="29">
        <v>3</v>
      </c>
      <c r="E364" s="2" t="s">
        <v>27</v>
      </c>
      <c r="F364" s="3" t="s">
        <v>16</v>
      </c>
      <c r="G364" s="2">
        <v>17</v>
      </c>
      <c r="H364" s="6">
        <f t="shared" si="57"/>
        <v>5.4112554112554117</v>
      </c>
      <c r="I364" s="6"/>
      <c r="J364" s="2" t="s">
        <v>18</v>
      </c>
      <c r="K364" s="2"/>
      <c r="L364" s="6">
        <f>0.201*H364^2.4517</f>
        <v>12.618939123029945</v>
      </c>
      <c r="M364" s="6"/>
      <c r="N364" s="30">
        <f t="shared" si="61"/>
        <v>12.618939123029945</v>
      </c>
    </row>
    <row r="365" spans="1:15" x14ac:dyDescent="0.3">
      <c r="A365" s="5">
        <v>44631</v>
      </c>
      <c r="B365" s="6" t="s">
        <v>13</v>
      </c>
      <c r="C365" s="16" t="s">
        <v>12</v>
      </c>
      <c r="D365" s="29">
        <v>3</v>
      </c>
      <c r="E365" s="2" t="s">
        <v>27</v>
      </c>
      <c r="F365" s="3" t="s">
        <v>16</v>
      </c>
      <c r="G365" s="2">
        <v>21</v>
      </c>
      <c r="H365" s="6">
        <f t="shared" si="57"/>
        <v>6.6844919786096257</v>
      </c>
      <c r="I365" s="6"/>
      <c r="J365" s="2" t="s">
        <v>17</v>
      </c>
      <c r="K365" s="2">
        <v>1</v>
      </c>
      <c r="L365" s="6">
        <f>0.201*H365^2.4517</f>
        <v>21.184404949111631</v>
      </c>
      <c r="M365" s="11">
        <f>L365-(L365*0.025)</f>
        <v>20.654794825383838</v>
      </c>
      <c r="N365" s="31">
        <f t="shared" ref="N365:N366" si="62">M365</f>
        <v>20.654794825383838</v>
      </c>
      <c r="O365" s="10"/>
    </row>
    <row r="366" spans="1:15" x14ac:dyDescent="0.3">
      <c r="A366" s="5">
        <v>44631</v>
      </c>
      <c r="B366" s="6" t="s">
        <v>13</v>
      </c>
      <c r="C366" s="16" t="s">
        <v>12</v>
      </c>
      <c r="D366" s="29">
        <v>3</v>
      </c>
      <c r="E366" s="2" t="s">
        <v>27</v>
      </c>
      <c r="F366" s="3" t="s">
        <v>16</v>
      </c>
      <c r="G366" s="2">
        <v>13.5</v>
      </c>
      <c r="H366" s="6">
        <f t="shared" si="57"/>
        <v>4.2971734148204739</v>
      </c>
      <c r="I366" s="6"/>
      <c r="J366" s="2" t="s">
        <v>17</v>
      </c>
      <c r="K366" s="2"/>
      <c r="L366" s="6">
        <f>0.201*H366^2.4517</f>
        <v>7.1708481320844326</v>
      </c>
      <c r="M366" s="11">
        <f>L366-(L366*0.3)</f>
        <v>5.0195936924591029</v>
      </c>
      <c r="N366" s="31">
        <f t="shared" si="62"/>
        <v>5.0195936924591029</v>
      </c>
      <c r="O366" s="10"/>
    </row>
    <row r="367" spans="1:15" x14ac:dyDescent="0.3">
      <c r="A367" s="5">
        <v>44631</v>
      </c>
      <c r="B367" s="6" t="s">
        <v>13</v>
      </c>
      <c r="C367" s="16" t="s">
        <v>12</v>
      </c>
      <c r="D367" s="29">
        <v>3</v>
      </c>
      <c r="E367" s="2" t="s">
        <v>27</v>
      </c>
      <c r="F367" s="3" t="s">
        <v>16</v>
      </c>
      <c r="G367" s="2">
        <v>84</v>
      </c>
      <c r="H367" s="6">
        <f t="shared" si="57"/>
        <v>26.737967914438503</v>
      </c>
      <c r="I367" s="6"/>
      <c r="J367" s="2" t="s">
        <v>18</v>
      </c>
      <c r="K367" s="2"/>
      <c r="L367" s="6">
        <f>0.201*H367^2.4517</f>
        <v>633.99633935322095</v>
      </c>
      <c r="M367" s="6"/>
      <c r="N367" s="30">
        <f t="shared" ref="N367:N368" si="63">L367</f>
        <v>633.99633935322095</v>
      </c>
    </row>
    <row r="368" spans="1:15" x14ac:dyDescent="0.3">
      <c r="A368" s="5">
        <v>44631</v>
      </c>
      <c r="B368" s="6" t="s">
        <v>13</v>
      </c>
      <c r="C368" s="16" t="s">
        <v>12</v>
      </c>
      <c r="D368" s="29">
        <v>3</v>
      </c>
      <c r="E368" s="2" t="s">
        <v>27</v>
      </c>
      <c r="F368" s="3" t="s">
        <v>16</v>
      </c>
      <c r="G368" s="2">
        <v>50.1</v>
      </c>
      <c r="H368" s="6">
        <f t="shared" si="57"/>
        <v>15.947288006111537</v>
      </c>
      <c r="I368" s="6"/>
      <c r="J368" s="2" t="s">
        <v>18</v>
      </c>
      <c r="K368" s="2"/>
      <c r="L368" s="6">
        <f>0.201*H368^2.4517</f>
        <v>178.57611775814058</v>
      </c>
      <c r="M368" s="6"/>
      <c r="N368" s="30">
        <f t="shared" si="63"/>
        <v>178.57611775814058</v>
      </c>
    </row>
    <row r="369" spans="1:18" x14ac:dyDescent="0.3">
      <c r="A369" s="5">
        <v>44631</v>
      </c>
      <c r="B369" s="6" t="s">
        <v>13</v>
      </c>
      <c r="C369" s="16" t="s">
        <v>12</v>
      </c>
      <c r="D369" s="29">
        <v>3</v>
      </c>
      <c r="E369" s="2" t="s">
        <v>27</v>
      </c>
      <c r="F369" s="3" t="s">
        <v>14</v>
      </c>
      <c r="G369" s="2">
        <v>31.5</v>
      </c>
      <c r="H369" s="6">
        <f t="shared" si="57"/>
        <v>10.026737967914439</v>
      </c>
      <c r="I369" s="6"/>
      <c r="J369" s="2" t="s">
        <v>17</v>
      </c>
      <c r="K369" s="2">
        <v>3</v>
      </c>
      <c r="L369" s="6">
        <f>0.3338*H369^2.3153</f>
        <v>69.417873545002109</v>
      </c>
      <c r="M369" s="11">
        <f>L369-(L369*0.3)</f>
        <v>48.592511481501475</v>
      </c>
      <c r="N369" s="31">
        <f>M369</f>
        <v>48.592511481501475</v>
      </c>
      <c r="P369" s="1"/>
      <c r="Q369" s="57" t="s">
        <v>39</v>
      </c>
      <c r="R369" s="9" t="s">
        <v>40</v>
      </c>
    </row>
    <row r="370" spans="1:18" x14ac:dyDescent="0.3">
      <c r="A370" s="5">
        <v>44631</v>
      </c>
      <c r="B370" s="6" t="s">
        <v>13</v>
      </c>
      <c r="C370" s="16" t="s">
        <v>12</v>
      </c>
      <c r="D370" s="29">
        <v>3</v>
      </c>
      <c r="E370" s="2" t="s">
        <v>27</v>
      </c>
      <c r="F370" s="3" t="s">
        <v>16</v>
      </c>
      <c r="G370" s="2">
        <v>50.2</v>
      </c>
      <c r="H370" s="6">
        <f t="shared" si="57"/>
        <v>15.979118920295392</v>
      </c>
      <c r="I370" s="6"/>
      <c r="J370" s="2" t="s">
        <v>18</v>
      </c>
      <c r="K370" s="2"/>
      <c r="L370" s="6">
        <f>0.201*H370^2.4517</f>
        <v>179.45126659248069</v>
      </c>
      <c r="M370" s="6"/>
      <c r="N370" s="30">
        <f t="shared" ref="N370:N371" si="64">L370</f>
        <v>179.45126659248069</v>
      </c>
      <c r="O370" s="17" t="s">
        <v>35</v>
      </c>
      <c r="P370" s="9" t="s">
        <v>36</v>
      </c>
      <c r="Q370" s="9" t="s">
        <v>37</v>
      </c>
      <c r="R370" s="9" t="s">
        <v>38</v>
      </c>
    </row>
    <row r="371" spans="1:18" ht="15" thickBot="1" x14ac:dyDescent="0.35">
      <c r="A371" s="5">
        <v>44631</v>
      </c>
      <c r="B371" s="6" t="s">
        <v>13</v>
      </c>
      <c r="C371" s="16" t="s">
        <v>12</v>
      </c>
      <c r="D371" s="32">
        <v>3</v>
      </c>
      <c r="E371" s="33" t="s">
        <v>27</v>
      </c>
      <c r="F371" s="35" t="s">
        <v>16</v>
      </c>
      <c r="G371" s="33">
        <v>21.7</v>
      </c>
      <c r="H371" s="34">
        <f t="shared" si="57"/>
        <v>6.9073083778966131</v>
      </c>
      <c r="I371" s="34"/>
      <c r="J371" s="33" t="s">
        <v>18</v>
      </c>
      <c r="K371" s="33"/>
      <c r="L371" s="34">
        <f>0.201*H371^2.4517</f>
        <v>22.957762256078798</v>
      </c>
      <c r="M371" s="34"/>
      <c r="N371" s="36">
        <f t="shared" si="64"/>
        <v>22.957762256078798</v>
      </c>
      <c r="O371" s="49">
        <f>SUM(N341:N371)</f>
        <v>2453.9156868557002</v>
      </c>
      <c r="P371" s="15">
        <f>O371/1000</f>
        <v>2.4539156868557002</v>
      </c>
      <c r="Q371" s="15">
        <f>P371*100</f>
        <v>245.39156868557001</v>
      </c>
      <c r="R371" s="15">
        <f>Q371*0.48</f>
        <v>117.7879529690736</v>
      </c>
    </row>
    <row r="372" spans="1:18" x14ac:dyDescent="0.3">
      <c r="A372" s="13"/>
      <c r="D372" s="4"/>
      <c r="E372" s="4"/>
      <c r="F372" s="14"/>
      <c r="G372" s="4"/>
      <c r="J372" s="4"/>
      <c r="K372" s="4"/>
      <c r="N372" s="56"/>
    </row>
  </sheetData>
  <mergeCells count="14">
    <mergeCell ref="K5:K6"/>
    <mergeCell ref="N5:N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M5:M6"/>
    <mergeCell ref="O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victoria perdomo trujillo</dc:creator>
  <cp:lastModifiedBy>laura victoria perdomo trujillo</cp:lastModifiedBy>
  <dcterms:created xsi:type="dcterms:W3CDTF">2022-03-31T16:32:20Z</dcterms:created>
  <dcterms:modified xsi:type="dcterms:W3CDTF">2022-11-04T15:01:40Z</dcterms:modified>
</cp:coreProperties>
</file>